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 activeTab="2"/>
  </bookViews>
  <sheets>
    <sheet name="I ipotesi" sheetId="1" r:id="rId1"/>
    <sheet name="II ipotesi" sheetId="2" r:id="rId2"/>
    <sheet name="III ipotesi_shift" sheetId="3" r:id="rId3"/>
  </sheets>
  <calcPr calcId="145621"/>
</workbook>
</file>

<file path=xl/calcChain.xml><?xml version="1.0" encoding="utf-8"?>
<calcChain xmlns="http://schemas.openxmlformats.org/spreadsheetml/2006/main">
  <c r="C5" i="3" l="1"/>
  <c r="B7" i="3" l="1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6" i="3"/>
  <c r="C6" i="3" s="1"/>
  <c r="F6" i="3" s="1"/>
  <c r="C5" i="1"/>
  <c r="C5" i="2"/>
  <c r="E6" i="3" l="1"/>
  <c r="F5" i="3"/>
  <c r="G5" i="3" s="1"/>
  <c r="E5" i="3"/>
  <c r="D30" i="3" s="1"/>
  <c r="F30" i="3" s="1"/>
  <c r="D48" i="2"/>
  <c r="C48" i="2"/>
  <c r="C49" i="2" s="1"/>
  <c r="G5" i="2"/>
  <c r="C6" i="2" s="1"/>
  <c r="F5" i="2"/>
  <c r="E5" i="2"/>
  <c r="D30" i="2" s="1"/>
  <c r="D30" i="1"/>
  <c r="C49" i="1"/>
  <c r="C50" i="1" s="1"/>
  <c r="C51" i="1" s="1"/>
  <c r="C52" i="1" s="1"/>
  <c r="C53" i="1" s="1"/>
  <c r="C54" i="1" s="1"/>
  <c r="C55" i="1" s="1"/>
  <c r="C56" i="1" s="1"/>
  <c r="C57" i="1" s="1"/>
  <c r="C48" i="1"/>
  <c r="D48" i="1"/>
  <c r="E5" i="1"/>
  <c r="C30" i="1" s="1"/>
  <c r="F5" i="1"/>
  <c r="G5" i="1" s="1"/>
  <c r="C6" i="1" s="1"/>
  <c r="C30" i="3" l="1"/>
  <c r="E30" i="3" s="1"/>
  <c r="B30" i="3" s="1"/>
  <c r="C50" i="2"/>
  <c r="C30" i="2"/>
  <c r="E30" i="2" s="1"/>
  <c r="B30" i="2" s="1"/>
  <c r="E48" i="2"/>
  <c r="B48" i="2" s="1"/>
  <c r="E30" i="1"/>
  <c r="B30" i="1" s="1"/>
  <c r="E48" i="1"/>
  <c r="B48" i="1" s="1"/>
  <c r="F6" i="1"/>
  <c r="G6" i="1" s="1"/>
  <c r="C7" i="1" s="1"/>
  <c r="E6" i="1"/>
  <c r="C31" i="1" l="1"/>
  <c r="E31" i="1" s="1"/>
  <c r="B31" i="1" s="1"/>
  <c r="G6" i="3"/>
  <c r="C7" i="3" s="1"/>
  <c r="C51" i="2"/>
  <c r="F6" i="2"/>
  <c r="G6" i="2" s="1"/>
  <c r="C7" i="2" s="1"/>
  <c r="E6" i="2"/>
  <c r="D49" i="2"/>
  <c r="D31" i="1"/>
  <c r="D49" i="1"/>
  <c r="E49" i="1"/>
  <c r="B49" i="1" s="1"/>
  <c r="D50" i="1"/>
  <c r="E7" i="1"/>
  <c r="F7" i="1"/>
  <c r="G7" i="1"/>
  <c r="C8" i="1" s="1"/>
  <c r="C31" i="3" l="1"/>
  <c r="D31" i="3"/>
  <c r="F31" i="3" s="1"/>
  <c r="C52" i="2"/>
  <c r="E49" i="2"/>
  <c r="B49" i="2" s="1"/>
  <c r="C31" i="2"/>
  <c r="D31" i="2"/>
  <c r="D32" i="1"/>
  <c r="C32" i="1"/>
  <c r="E50" i="1"/>
  <c r="B50" i="1" s="1"/>
  <c r="D51" i="1"/>
  <c r="E51" i="1" s="1"/>
  <c r="B51" i="1" s="1"/>
  <c r="E32" i="1"/>
  <c r="B32" i="1" s="1"/>
  <c r="E8" i="1"/>
  <c r="F8" i="1"/>
  <c r="G8" i="1" s="1"/>
  <c r="C9" i="1" s="1"/>
  <c r="E9" i="1" l="1"/>
  <c r="E7" i="3"/>
  <c r="F7" i="3"/>
  <c r="G7" i="3" s="1"/>
  <c r="C8" i="3" s="1"/>
  <c r="E31" i="3"/>
  <c r="B31" i="3" s="1"/>
  <c r="E7" i="2"/>
  <c r="F7" i="2"/>
  <c r="G7" i="2" s="1"/>
  <c r="C8" i="2" s="1"/>
  <c r="C53" i="2"/>
  <c r="E31" i="2"/>
  <c r="B31" i="2" s="1"/>
  <c r="D50" i="2"/>
  <c r="D33" i="1"/>
  <c r="C33" i="1"/>
  <c r="D52" i="1"/>
  <c r="E52" i="1" s="1"/>
  <c r="B52" i="1" s="1"/>
  <c r="F9" i="1"/>
  <c r="G9" i="1" s="1"/>
  <c r="C10" i="1" s="1"/>
  <c r="E10" i="1" l="1"/>
  <c r="D32" i="3"/>
  <c r="F32" i="3" s="1"/>
  <c r="C32" i="3"/>
  <c r="E50" i="2"/>
  <c r="B50" i="2" s="1"/>
  <c r="C54" i="2"/>
  <c r="D32" i="2"/>
  <c r="C32" i="2"/>
  <c r="E32" i="2" s="1"/>
  <c r="B32" i="2" s="1"/>
  <c r="D53" i="1"/>
  <c r="E53" i="1"/>
  <c r="B53" i="1" s="1"/>
  <c r="E33" i="1"/>
  <c r="B33" i="1" s="1"/>
  <c r="F10" i="1"/>
  <c r="G10" i="1" s="1"/>
  <c r="C11" i="1" s="1"/>
  <c r="E11" i="1" l="1"/>
  <c r="E32" i="3"/>
  <c r="B32" i="3" s="1"/>
  <c r="F8" i="3"/>
  <c r="G8" i="3" s="1"/>
  <c r="C9" i="3" s="1"/>
  <c r="E8" i="3"/>
  <c r="C55" i="2"/>
  <c r="F8" i="2"/>
  <c r="G8" i="2" s="1"/>
  <c r="C9" i="2" s="1"/>
  <c r="E8" i="2"/>
  <c r="D51" i="2"/>
  <c r="D34" i="1"/>
  <c r="C34" i="1"/>
  <c r="D54" i="1"/>
  <c r="E54" i="1"/>
  <c r="B54" i="1" s="1"/>
  <c r="F11" i="1"/>
  <c r="G11" i="1" s="1"/>
  <c r="C12" i="1" s="1"/>
  <c r="E12" i="1" l="1"/>
  <c r="E34" i="1"/>
  <c r="B34" i="1" s="1"/>
  <c r="C35" i="1" s="1"/>
  <c r="D33" i="3"/>
  <c r="F33" i="3" s="1"/>
  <c r="C33" i="3"/>
  <c r="E51" i="2"/>
  <c r="B51" i="2" s="1"/>
  <c r="C56" i="2"/>
  <c r="D33" i="2"/>
  <c r="C33" i="2"/>
  <c r="D55" i="1"/>
  <c r="E55" i="1"/>
  <c r="B55" i="1" s="1"/>
  <c r="F12" i="1"/>
  <c r="G12" i="1"/>
  <c r="C13" i="1" s="1"/>
  <c r="D35" i="1" l="1"/>
  <c r="E35" i="1" s="1"/>
  <c r="B35" i="1" s="1"/>
  <c r="D36" i="1" s="1"/>
  <c r="E13" i="1"/>
  <c r="E33" i="3"/>
  <c r="B33" i="3" s="1"/>
  <c r="E9" i="3"/>
  <c r="F9" i="3"/>
  <c r="G9" i="3" s="1"/>
  <c r="C10" i="3" s="1"/>
  <c r="E33" i="2"/>
  <c r="B33" i="2" s="1"/>
  <c r="D52" i="2"/>
  <c r="E52" i="2" s="1"/>
  <c r="B52" i="2" s="1"/>
  <c r="C57" i="2"/>
  <c r="E9" i="2"/>
  <c r="F9" i="2"/>
  <c r="G9" i="2" s="1"/>
  <c r="C10" i="2" s="1"/>
  <c r="C36" i="1"/>
  <c r="D56" i="1"/>
  <c r="E56" i="1" s="1"/>
  <c r="B56" i="1" s="1"/>
  <c r="F13" i="1"/>
  <c r="G13" i="1"/>
  <c r="C14" i="1" s="1"/>
  <c r="E14" i="1" l="1"/>
  <c r="E36" i="1"/>
  <c r="B36" i="1" s="1"/>
  <c r="D37" i="1" s="1"/>
  <c r="C34" i="3"/>
  <c r="D34" i="3"/>
  <c r="F34" i="3" s="1"/>
  <c r="D34" i="2"/>
  <c r="C34" i="2"/>
  <c r="D53" i="2"/>
  <c r="E53" i="2" s="1"/>
  <c r="B53" i="2" s="1"/>
  <c r="D57" i="1"/>
  <c r="D59" i="1" s="1"/>
  <c r="F14" i="1"/>
  <c r="G14" i="1" s="1"/>
  <c r="C15" i="1" s="1"/>
  <c r="C37" i="1" l="1"/>
  <c r="E37" i="1" s="1"/>
  <c r="B37" i="1" s="1"/>
  <c r="D38" i="1" s="1"/>
  <c r="E57" i="1"/>
  <c r="B57" i="1" s="1"/>
  <c r="E34" i="2"/>
  <c r="B34" i="2" s="1"/>
  <c r="E15" i="1"/>
  <c r="E34" i="3"/>
  <c r="B34" i="3" s="1"/>
  <c r="F10" i="3"/>
  <c r="G10" i="3" s="1"/>
  <c r="C11" i="3" s="1"/>
  <c r="E10" i="3"/>
  <c r="F10" i="2"/>
  <c r="G10" i="2" s="1"/>
  <c r="C11" i="2" s="1"/>
  <c r="E10" i="2"/>
  <c r="D54" i="2"/>
  <c r="E54" i="2" s="1"/>
  <c r="B54" i="2" s="1"/>
  <c r="F15" i="1"/>
  <c r="G15" i="1" s="1"/>
  <c r="C16" i="1" s="1"/>
  <c r="C38" i="1" l="1"/>
  <c r="E38" i="1" s="1"/>
  <c r="B38" i="1" s="1"/>
  <c r="E16" i="1"/>
  <c r="D35" i="3"/>
  <c r="F35" i="3" s="1"/>
  <c r="C35" i="3"/>
  <c r="D55" i="2"/>
  <c r="E55" i="2" s="1"/>
  <c r="B55" i="2" s="1"/>
  <c r="D35" i="2"/>
  <c r="C35" i="2"/>
  <c r="E35" i="2" s="1"/>
  <c r="B35" i="2" s="1"/>
  <c r="D39" i="1"/>
  <c r="D41" i="1" s="1"/>
  <c r="C39" i="1"/>
  <c r="F16" i="1"/>
  <c r="G16" i="1" s="1"/>
  <c r="C17" i="1" s="1"/>
  <c r="E17" i="1" l="1"/>
  <c r="E39" i="1"/>
  <c r="B39" i="1" s="1"/>
  <c r="E35" i="3"/>
  <c r="B35" i="3" s="1"/>
  <c r="F11" i="3"/>
  <c r="G11" i="3" s="1"/>
  <c r="C12" i="3" s="1"/>
  <c r="E11" i="3"/>
  <c r="E11" i="2"/>
  <c r="F11" i="2"/>
  <c r="G11" i="2" s="1"/>
  <c r="C12" i="2" s="1"/>
  <c r="D56" i="2"/>
  <c r="E56" i="2" s="1"/>
  <c r="B56" i="2" s="1"/>
  <c r="F17" i="1"/>
  <c r="G17" i="1" s="1"/>
  <c r="C18" i="1" s="1"/>
  <c r="E18" i="1" l="1"/>
  <c r="C36" i="3"/>
  <c r="D36" i="3"/>
  <c r="F36" i="3" s="1"/>
  <c r="D57" i="2"/>
  <c r="D36" i="2"/>
  <c r="C36" i="2"/>
  <c r="F18" i="1"/>
  <c r="G18" i="1" s="1"/>
  <c r="C19" i="1" s="1"/>
  <c r="E36" i="2" l="1"/>
  <c r="B36" i="2" s="1"/>
  <c r="E19" i="1"/>
  <c r="E36" i="3"/>
  <c r="B36" i="3" s="1"/>
  <c r="E12" i="3"/>
  <c r="F12" i="3"/>
  <c r="G12" i="3" s="1"/>
  <c r="C13" i="3" s="1"/>
  <c r="F12" i="2"/>
  <c r="G12" i="2" s="1"/>
  <c r="C13" i="2" s="1"/>
  <c r="E12" i="2"/>
  <c r="D59" i="2"/>
  <c r="E57" i="2"/>
  <c r="B57" i="2" s="1"/>
  <c r="F19" i="1"/>
  <c r="G19" i="1" s="1"/>
  <c r="C20" i="1" s="1"/>
  <c r="E20" i="1" l="1"/>
  <c r="D37" i="3"/>
  <c r="F37" i="3" s="1"/>
  <c r="C37" i="3"/>
  <c r="D37" i="2"/>
  <c r="C37" i="2"/>
  <c r="F20" i="1"/>
  <c r="G20" i="1" s="1"/>
  <c r="C21" i="1" s="1"/>
  <c r="E37" i="3" l="1"/>
  <c r="B37" i="3" s="1"/>
  <c r="E37" i="2"/>
  <c r="B37" i="2" s="1"/>
  <c r="E21" i="1"/>
  <c r="F13" i="3"/>
  <c r="G13" i="3" s="1"/>
  <c r="C14" i="3" s="1"/>
  <c r="E13" i="3"/>
  <c r="F13" i="2"/>
  <c r="G13" i="2" s="1"/>
  <c r="C14" i="2" s="1"/>
  <c r="E13" i="2"/>
  <c r="F21" i="1"/>
  <c r="G21" i="1" s="1"/>
  <c r="C22" i="1" s="1"/>
  <c r="E22" i="1" l="1"/>
  <c r="D38" i="3"/>
  <c r="F38" i="3" s="1"/>
  <c r="C38" i="3"/>
  <c r="C38" i="2"/>
  <c r="D38" i="2"/>
  <c r="F22" i="1"/>
  <c r="G22" i="1" s="1"/>
  <c r="C23" i="1" s="1"/>
  <c r="E38" i="3" l="1"/>
  <c r="B38" i="3" s="1"/>
  <c r="E23" i="1"/>
  <c r="E14" i="3"/>
  <c r="F14" i="3"/>
  <c r="G14" i="3" s="1"/>
  <c r="C15" i="3" s="1"/>
  <c r="E14" i="2"/>
  <c r="F14" i="2"/>
  <c r="G14" i="2" s="1"/>
  <c r="C15" i="2" s="1"/>
  <c r="E38" i="2"/>
  <c r="B38" i="2" s="1"/>
  <c r="F23" i="1"/>
  <c r="G23" i="1" s="1"/>
  <c r="C24" i="1" s="1"/>
  <c r="C39" i="3" l="1"/>
  <c r="C41" i="3" s="1"/>
  <c r="D39" i="3"/>
  <c r="D39" i="2"/>
  <c r="D41" i="2" s="1"/>
  <c r="C39" i="2"/>
  <c r="E24" i="1"/>
  <c r="D41" i="3" l="1"/>
  <c r="F39" i="3"/>
  <c r="F41" i="3" s="1"/>
  <c r="E39" i="3"/>
  <c r="B39" i="3" s="1"/>
  <c r="F15" i="3"/>
  <c r="G15" i="3" s="1"/>
  <c r="C16" i="3" s="1"/>
  <c r="E15" i="3"/>
  <c r="E39" i="2"/>
  <c r="B39" i="2" s="1"/>
  <c r="F15" i="2"/>
  <c r="G15" i="2" s="1"/>
  <c r="C16" i="2" s="1"/>
  <c r="E15" i="2"/>
  <c r="F24" i="1"/>
  <c r="G24" i="1" s="1"/>
  <c r="E16" i="3" l="1"/>
  <c r="F16" i="3"/>
  <c r="G16" i="3" s="1"/>
  <c r="C17" i="3" s="1"/>
  <c r="F16" i="2"/>
  <c r="G16" i="2" s="1"/>
  <c r="C17" i="2" s="1"/>
  <c r="E16" i="2"/>
  <c r="F17" i="3" l="1"/>
  <c r="G17" i="3" s="1"/>
  <c r="C18" i="3" s="1"/>
  <c r="E17" i="3"/>
  <c r="E17" i="2"/>
  <c r="F17" i="2"/>
  <c r="G17" i="2" s="1"/>
  <c r="C18" i="2" s="1"/>
  <c r="F18" i="3" l="1"/>
  <c r="G18" i="3" s="1"/>
  <c r="C19" i="3" s="1"/>
  <c r="E18" i="3"/>
  <c r="F18" i="2"/>
  <c r="G18" i="2" s="1"/>
  <c r="C19" i="2" s="1"/>
  <c r="E18" i="2"/>
  <c r="E19" i="3" l="1"/>
  <c r="F19" i="3"/>
  <c r="G19" i="3" s="1"/>
  <c r="C20" i="3" s="1"/>
  <c r="F19" i="2"/>
  <c r="G19" i="2" s="1"/>
  <c r="C20" i="2" s="1"/>
  <c r="E19" i="2"/>
  <c r="F20" i="3" l="1"/>
  <c r="G20" i="3" s="1"/>
  <c r="C21" i="3" s="1"/>
  <c r="E20" i="3"/>
  <c r="E20" i="2"/>
  <c r="F20" i="2"/>
  <c r="G20" i="2" s="1"/>
  <c r="C21" i="2" s="1"/>
  <c r="F21" i="3" l="1"/>
  <c r="G21" i="3" s="1"/>
  <c r="C22" i="3" s="1"/>
  <c r="E21" i="3"/>
  <c r="F21" i="2"/>
  <c r="G21" i="2" s="1"/>
  <c r="C22" i="2" s="1"/>
  <c r="E21" i="2"/>
  <c r="E22" i="3" l="1"/>
  <c r="F22" i="3"/>
  <c r="G22" i="3" s="1"/>
  <c r="C23" i="3" s="1"/>
  <c r="F22" i="2"/>
  <c r="G22" i="2" s="1"/>
  <c r="C23" i="2" s="1"/>
  <c r="E22" i="2"/>
  <c r="F23" i="3" l="1"/>
  <c r="G23" i="3" s="1"/>
  <c r="C24" i="3" s="1"/>
  <c r="E23" i="3"/>
  <c r="E23" i="2"/>
  <c r="F23" i="2"/>
  <c r="G23" i="2" s="1"/>
  <c r="C24" i="2" s="1"/>
  <c r="E24" i="3" l="1"/>
  <c r="F24" i="3"/>
  <c r="G24" i="3" s="1"/>
  <c r="F24" i="2"/>
  <c r="G24" i="2" s="1"/>
  <c r="E24" i="2"/>
</calcChain>
</file>

<file path=xl/sharedStrings.xml><?xml version="1.0" encoding="utf-8"?>
<sst xmlns="http://schemas.openxmlformats.org/spreadsheetml/2006/main" count="126" uniqueCount="37">
  <si>
    <t>t</t>
  </si>
  <si>
    <t>Yield</t>
  </si>
  <si>
    <t>f (0;1)</t>
  </si>
  <si>
    <t>f(1;2)</t>
  </si>
  <si>
    <t>f(2;3)</t>
  </si>
  <si>
    <t>f(3;4)</t>
  </si>
  <si>
    <t>f(4;5)</t>
  </si>
  <si>
    <t>f(5;6)</t>
  </si>
  <si>
    <t>f(6;7)</t>
  </si>
  <si>
    <t>f(7;8)</t>
  </si>
  <si>
    <t>f(8;9)</t>
  </si>
  <si>
    <t>f(9;10)</t>
  </si>
  <si>
    <t>f(10;11)</t>
  </si>
  <si>
    <t>f(11;12)</t>
  </si>
  <si>
    <t>f(12;13)</t>
  </si>
  <si>
    <t>f(12;14)</t>
  </si>
  <si>
    <t>f(14;15)</t>
  </si>
  <si>
    <t>f(15;16)</t>
  </si>
  <si>
    <t>f(16;17)</t>
  </si>
  <si>
    <t>f(17;18)</t>
  </si>
  <si>
    <t>f(18;19)</t>
  </si>
  <si>
    <t>f(19;20)</t>
  </si>
  <si>
    <t>Tassi Zero-coupon</t>
  </si>
  <si>
    <t>Tassi Forward</t>
  </si>
  <si>
    <t>Tasso var</t>
  </si>
  <si>
    <t>Tasso fix</t>
  </si>
  <si>
    <t>Piano ammortamento tasso variabile</t>
  </si>
  <si>
    <t>DR</t>
  </si>
  <si>
    <t>Rata</t>
  </si>
  <si>
    <t>QI</t>
  </si>
  <si>
    <t>QC</t>
  </si>
  <si>
    <t>Piano ammortamento tasso fisso</t>
  </si>
  <si>
    <t>Totale</t>
  </si>
  <si>
    <t>Euribor 12 m</t>
  </si>
  <si>
    <t xml:space="preserve">Irs 10Y </t>
  </si>
  <si>
    <t>VA Qi</t>
  </si>
  <si>
    <t>Former Yield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</si>
</sst>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%"/>
    <numFmt numFmtId="166" formatCode="0.000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10" fontId="2" fillId="0" borderId="0" xfId="1" applyNumberFormat="1" applyFont="1"/>
    <xf numFmtId="165" fontId="2" fillId="0" borderId="0" xfId="1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16" fontId="2" fillId="0" borderId="0" xfId="0" applyNumberFormat="1" applyFont="1" applyAlignment="1">
      <alignment horizontal="center"/>
    </xf>
    <xf numFmtId="166" fontId="2" fillId="0" borderId="0" xfId="1" applyNumberFormat="1" applyFont="1" applyAlignment="1">
      <alignment horizontal="center"/>
    </xf>
    <xf numFmtId="10" fontId="2" fillId="0" borderId="0" xfId="0" applyNumberFormat="1" applyFont="1"/>
    <xf numFmtId="164" fontId="2" fillId="0" borderId="0" xfId="1" applyNumberFormat="1" applyFont="1" applyAlignment="1">
      <alignment horizontal="center"/>
    </xf>
    <xf numFmtId="0" fontId="2" fillId="0" borderId="0" xfId="0" applyFont="1" applyAlignment="1">
      <alignment horizontal="left"/>
    </xf>
    <xf numFmtId="10" fontId="2" fillId="0" borderId="0" xfId="1" applyNumberFormat="1" applyFont="1" applyAlignment="1">
      <alignment horizontal="left"/>
    </xf>
    <xf numFmtId="2" fontId="2" fillId="0" borderId="0" xfId="0" applyNumberFormat="1" applyFont="1" applyAlignment="1">
      <alignment horizontal="center"/>
    </xf>
    <xf numFmtId="10" fontId="2" fillId="0" borderId="0" xfId="0" applyNumberFormat="1" applyFont="1" applyAlignment="1">
      <alignment horizontal="left"/>
    </xf>
    <xf numFmtId="9" fontId="2" fillId="0" borderId="0" xfId="0" applyNumberFormat="1" applyFont="1" applyAlignment="1">
      <alignment horizontal="left"/>
    </xf>
    <xf numFmtId="0" fontId="2" fillId="2" borderId="0" xfId="0" applyFont="1" applyFill="1" applyAlignment="1">
      <alignment horizontal="center"/>
    </xf>
    <xf numFmtId="165" fontId="2" fillId="2" borderId="0" xfId="1" applyNumberFormat="1" applyFont="1" applyFill="1" applyAlignment="1">
      <alignment horizontal="center"/>
    </xf>
    <xf numFmtId="166" fontId="2" fillId="2" borderId="0" xfId="0" applyNumberFormat="1" applyFont="1" applyFill="1" applyAlignment="1">
      <alignment horizontal="center"/>
    </xf>
    <xf numFmtId="10" fontId="2" fillId="2" borderId="0" xfId="1" applyNumberFormat="1" applyFont="1" applyFill="1"/>
    <xf numFmtId="0" fontId="2" fillId="2" borderId="0" xfId="0" applyFont="1" applyFill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workbookViewId="0">
      <selection activeCell="I22" sqref="I22"/>
    </sheetView>
  </sheetViews>
  <sheetFormatPr defaultColWidth="24.7109375" defaultRowHeight="15" x14ac:dyDescent="0.25"/>
  <cols>
    <col min="1" max="1" width="17.140625" style="1" customWidth="1"/>
    <col min="2" max="2" width="18.7109375" style="1" customWidth="1"/>
    <col min="3" max="7" width="17.140625" style="1" customWidth="1"/>
    <col min="8" max="8" width="17.140625" style="2" customWidth="1"/>
    <col min="9" max="9" width="17.140625" style="3" customWidth="1"/>
    <col min="10" max="11" width="17.140625" style="2" customWidth="1"/>
    <col min="12" max="16384" width="24.7109375" style="2"/>
  </cols>
  <sheetData>
    <row r="1" spans="1:9" s="10" customFormat="1" x14ac:dyDescent="0.25">
      <c r="A1" s="10" t="s">
        <v>24</v>
      </c>
      <c r="B1" s="10" t="s">
        <v>33</v>
      </c>
      <c r="C1" s="13">
        <v>2.5000000000000001E-2</v>
      </c>
      <c r="I1" s="11"/>
    </row>
    <row r="2" spans="1:9" s="10" customFormat="1" x14ac:dyDescent="0.25">
      <c r="A2" s="10" t="s">
        <v>25</v>
      </c>
      <c r="B2" s="10" t="s">
        <v>34</v>
      </c>
      <c r="C2" s="14">
        <v>0.03</v>
      </c>
      <c r="I2" s="11"/>
    </row>
    <row r="4" spans="1:9" x14ac:dyDescent="0.25">
      <c r="A4" s="1" t="s">
        <v>0</v>
      </c>
      <c r="B4" s="1" t="s">
        <v>1</v>
      </c>
      <c r="C4" s="1" t="s">
        <v>22</v>
      </c>
      <c r="D4" s="1" t="s">
        <v>0</v>
      </c>
      <c r="E4" s="1" t="s">
        <v>23</v>
      </c>
    </row>
    <row r="5" spans="1:9" x14ac:dyDescent="0.25">
      <c r="A5" s="1">
        <v>1</v>
      </c>
      <c r="B5" s="4">
        <v>8.6700000000000006E-3</v>
      </c>
      <c r="C5" s="4">
        <f>((1+B5)/(1-B5*G4))^(1/A5)-1</f>
        <v>8.6699999999999555E-3</v>
      </c>
      <c r="D5" s="1" t="s">
        <v>2</v>
      </c>
      <c r="E5" s="5">
        <f>C5</f>
        <v>8.6699999999999555E-3</v>
      </c>
      <c r="F5" s="1">
        <f t="shared" ref="F5:F24" si="0">1/(1+C5)^A5</f>
        <v>0.99140452278743296</v>
      </c>
      <c r="G5" s="1">
        <f>F5</f>
        <v>0.99140452278743296</v>
      </c>
    </row>
    <row r="6" spans="1:9" x14ac:dyDescent="0.25">
      <c r="A6" s="1">
        <v>2</v>
      </c>
      <c r="B6" s="4">
        <v>8.6800000000000002E-3</v>
      </c>
      <c r="C6" s="4">
        <f>((1+B6)/(1-B6*G5))^(1/A6)-1</f>
        <v>8.6800434004330462E-3</v>
      </c>
      <c r="D6" s="6" t="s">
        <v>3</v>
      </c>
      <c r="E6" s="7">
        <f>((1+C6)^A6)/((1+C5)^A5)-1</f>
        <v>8.6900869008690318E-3</v>
      </c>
      <c r="F6" s="1">
        <f t="shared" si="0"/>
        <v>0.9828633548223471</v>
      </c>
      <c r="G6" s="1">
        <f>G5+F6</f>
        <v>1.9742678776097802</v>
      </c>
      <c r="H6" s="8"/>
    </row>
    <row r="7" spans="1:9" x14ac:dyDescent="0.25">
      <c r="A7" s="1">
        <v>3</v>
      </c>
      <c r="B7" s="4">
        <v>9.6699999999999998E-3</v>
      </c>
      <c r="C7" s="4">
        <f t="shared" ref="C7:C24" si="1">((1+B7)/(1-B7*G6))^(1/A7)-1</f>
        <v>9.6796492323956151E-3</v>
      </c>
      <c r="D7" s="1" t="s">
        <v>4</v>
      </c>
      <c r="E7" s="7">
        <f t="shared" ref="E7:E24" si="2">((1+C7)^A7)/((1+C6)^A6)-1</f>
        <v>1.1681833717782197E-2</v>
      </c>
      <c r="F7" s="1">
        <f t="shared" si="0"/>
        <v>0.97151428647331595</v>
      </c>
      <c r="G7" s="1">
        <f t="shared" ref="G7:G24" si="3">G6+F7</f>
        <v>2.9457821640830959</v>
      </c>
      <c r="H7" s="8"/>
    </row>
    <row r="8" spans="1:9" x14ac:dyDescent="0.25">
      <c r="A8" s="1">
        <v>4</v>
      </c>
      <c r="B8" s="4">
        <v>1.123E-2</v>
      </c>
      <c r="C8" s="4">
        <f t="shared" si="1"/>
        <v>1.1265002931128087E-2</v>
      </c>
      <c r="D8" s="1" t="s">
        <v>5</v>
      </c>
      <c r="E8" s="7">
        <f t="shared" si="2"/>
        <v>1.6036015175130647E-2</v>
      </c>
      <c r="F8" s="1">
        <f t="shared" si="0"/>
        <v>0.95618095418188442</v>
      </c>
      <c r="G8" s="1">
        <f t="shared" si="3"/>
        <v>3.9019631182649803</v>
      </c>
      <c r="H8" s="8"/>
    </row>
    <row r="9" spans="1:9" x14ac:dyDescent="0.25">
      <c r="A9" s="1">
        <v>5</v>
      </c>
      <c r="B9" s="4">
        <v>1.321E-2</v>
      </c>
      <c r="C9" s="4">
        <f t="shared" si="1"/>
        <v>1.3296496958971948E-2</v>
      </c>
      <c r="D9" s="6" t="s">
        <v>6</v>
      </c>
      <c r="E9" s="7">
        <f t="shared" si="2"/>
        <v>2.1463365089965603E-2</v>
      </c>
      <c r="F9" s="1">
        <f t="shared" si="0"/>
        <v>0.93608932719546789</v>
      </c>
      <c r="G9" s="1">
        <f t="shared" si="3"/>
        <v>4.8380524454604483</v>
      </c>
      <c r="H9" s="8"/>
    </row>
    <row r="10" spans="1:9" x14ac:dyDescent="0.25">
      <c r="A10" s="1">
        <v>6</v>
      </c>
      <c r="B10" s="4">
        <v>1.4800000000000001E-2</v>
      </c>
      <c r="C10" s="4">
        <f t="shared" si="1"/>
        <v>1.4941791337127475E-2</v>
      </c>
      <c r="D10" s="1" t="s">
        <v>7</v>
      </c>
      <c r="E10" s="7">
        <f t="shared" si="2"/>
        <v>2.3208422172768861E-2</v>
      </c>
      <c r="F10" s="1">
        <f t="shared" si="0"/>
        <v>0.91485694107921356</v>
      </c>
      <c r="G10" s="1">
        <f t="shared" si="3"/>
        <v>5.7529093865396614</v>
      </c>
      <c r="H10" s="8"/>
    </row>
    <row r="11" spans="1:9" x14ac:dyDescent="0.25">
      <c r="A11" s="1">
        <v>7</v>
      </c>
      <c r="B11" s="4">
        <v>1.6230000000000001E-2</v>
      </c>
      <c r="C11" s="4">
        <f t="shared" si="1"/>
        <v>1.6436509023017187E-2</v>
      </c>
      <c r="D11" s="1" t="s">
        <v>8</v>
      </c>
      <c r="E11" s="7">
        <f t="shared" si="2"/>
        <v>2.5451155855681584E-2</v>
      </c>
      <c r="F11" s="1">
        <f t="shared" si="0"/>
        <v>0.89215067519799773</v>
      </c>
      <c r="G11" s="1">
        <f t="shared" si="3"/>
        <v>6.6450600617376594</v>
      </c>
      <c r="H11" s="8"/>
    </row>
    <row r="12" spans="1:9" x14ac:dyDescent="0.25">
      <c r="A12" s="1">
        <v>8</v>
      </c>
      <c r="B12" s="4">
        <v>1.7649999999999999E-2</v>
      </c>
      <c r="C12" s="4">
        <f t="shared" si="1"/>
        <v>1.7940187597617951E-2</v>
      </c>
      <c r="D12" s="6" t="s">
        <v>9</v>
      </c>
      <c r="E12" s="7">
        <f t="shared" si="2"/>
        <v>2.8528407868085859E-2</v>
      </c>
      <c r="F12" s="1">
        <f t="shared" si="0"/>
        <v>0.86740499180497188</v>
      </c>
      <c r="G12" s="1">
        <f t="shared" si="3"/>
        <v>7.5124650535426314</v>
      </c>
      <c r="H12" s="8"/>
    </row>
    <row r="13" spans="1:9" x14ac:dyDescent="0.25">
      <c r="A13" s="1">
        <v>9</v>
      </c>
      <c r="B13" s="4">
        <v>1.8499999999999999E-2</v>
      </c>
      <c r="C13" s="4">
        <f t="shared" si="1"/>
        <v>1.8838491726786977E-2</v>
      </c>
      <c r="D13" s="1" t="s">
        <v>10</v>
      </c>
      <c r="E13" s="7">
        <f t="shared" si="2"/>
        <v>2.6053521831034487E-2</v>
      </c>
      <c r="F13" s="1">
        <f t="shared" si="0"/>
        <v>0.84537986893417816</v>
      </c>
      <c r="G13" s="1">
        <f t="shared" si="3"/>
        <v>8.3578449224768097</v>
      </c>
      <c r="H13" s="8"/>
    </row>
    <row r="14" spans="1:9" x14ac:dyDescent="0.25">
      <c r="A14" s="1">
        <v>10</v>
      </c>
      <c r="B14" s="4">
        <v>1.9349999999999999E-2</v>
      </c>
      <c r="C14" s="4">
        <f t="shared" si="1"/>
        <v>1.9749837982689478E-2</v>
      </c>
      <c r="D14" s="1" t="s">
        <v>11</v>
      </c>
      <c r="E14" s="7">
        <f t="shared" si="2"/>
        <v>2.7988725698463446E-2</v>
      </c>
      <c r="F14" s="1">
        <f t="shared" si="0"/>
        <v>0.82236297714236872</v>
      </c>
      <c r="G14" s="1">
        <f t="shared" si="3"/>
        <v>9.1802078996191785</v>
      </c>
      <c r="H14" s="8"/>
    </row>
    <row r="15" spans="1:9" x14ac:dyDescent="0.25">
      <c r="A15" s="1">
        <v>11</v>
      </c>
      <c r="B15" s="4">
        <v>1.9800000000000002E-2</v>
      </c>
      <c r="C15" s="4">
        <f t="shared" si="1"/>
        <v>2.0221376599586893E-2</v>
      </c>
      <c r="D15" s="6" t="s">
        <v>12</v>
      </c>
      <c r="E15" s="7">
        <f t="shared" si="2"/>
        <v>2.494877175005894E-2</v>
      </c>
      <c r="F15" s="1">
        <f t="shared" si="0"/>
        <v>0.80234544380029527</v>
      </c>
      <c r="G15" s="1">
        <f t="shared" si="3"/>
        <v>9.9825533434194735</v>
      </c>
      <c r="H15" s="8"/>
    </row>
    <row r="16" spans="1:9" x14ac:dyDescent="0.25">
      <c r="A16" s="1">
        <v>12</v>
      </c>
      <c r="B16" s="4">
        <v>0.02</v>
      </c>
      <c r="C16" s="4">
        <f t="shared" si="1"/>
        <v>2.0414763582448758E-2</v>
      </c>
      <c r="D16" s="1" t="s">
        <v>13</v>
      </c>
      <c r="E16" s="7">
        <f t="shared" si="2"/>
        <v>2.2544441302733365E-2</v>
      </c>
      <c r="F16" s="1">
        <f t="shared" si="0"/>
        <v>0.7846558167956964</v>
      </c>
      <c r="G16" s="1">
        <f t="shared" si="3"/>
        <v>10.76720916021517</v>
      </c>
      <c r="H16" s="8"/>
    </row>
    <row r="17" spans="1:9" x14ac:dyDescent="0.25">
      <c r="A17" s="1">
        <v>13</v>
      </c>
      <c r="B17" s="4">
        <v>2.0400000000000001E-2</v>
      </c>
      <c r="C17" s="4">
        <f t="shared" si="1"/>
        <v>2.0845746962876666E-2</v>
      </c>
      <c r="D17" s="1" t="s">
        <v>14</v>
      </c>
      <c r="E17" s="7">
        <f t="shared" si="2"/>
        <v>2.6031767923609728E-2</v>
      </c>
      <c r="F17" s="1">
        <f t="shared" si="0"/>
        <v>0.76474807245355747</v>
      </c>
      <c r="G17" s="1">
        <f t="shared" si="3"/>
        <v>11.531957232668727</v>
      </c>
      <c r="H17" s="8"/>
    </row>
    <row r="18" spans="1:9" x14ac:dyDescent="0.25">
      <c r="A18" s="1">
        <v>14</v>
      </c>
      <c r="B18" s="4">
        <v>2.1000000000000001E-2</v>
      </c>
      <c r="C18" s="4">
        <f t="shared" si="1"/>
        <v>2.1519721869658115E-2</v>
      </c>
      <c r="D18" s="6" t="s">
        <v>15</v>
      </c>
      <c r="E18" s="7">
        <f t="shared" si="2"/>
        <v>3.0321994738277125E-2</v>
      </c>
      <c r="F18" s="1">
        <f t="shared" si="0"/>
        <v>0.74224181989613758</v>
      </c>
      <c r="G18" s="1">
        <f t="shared" si="3"/>
        <v>12.274199052564864</v>
      </c>
      <c r="H18" s="8"/>
    </row>
    <row r="19" spans="1:9" x14ac:dyDescent="0.25">
      <c r="A19" s="1">
        <v>15</v>
      </c>
      <c r="B19" s="4">
        <v>2.1930000000000002E-2</v>
      </c>
      <c r="C19" s="4">
        <f t="shared" si="1"/>
        <v>2.2603115806906438E-2</v>
      </c>
      <c r="D19" s="1" t="s">
        <v>16</v>
      </c>
      <c r="E19" s="7">
        <f t="shared" si="2"/>
        <v>3.7891833837058853E-2</v>
      </c>
      <c r="F19" s="1">
        <f t="shared" si="0"/>
        <v>0.71514371314791936</v>
      </c>
      <c r="G19" s="1">
        <f t="shared" si="3"/>
        <v>12.989342765712783</v>
      </c>
      <c r="H19" s="8"/>
    </row>
    <row r="20" spans="1:9" x14ac:dyDescent="0.25">
      <c r="A20" s="1">
        <v>16</v>
      </c>
      <c r="B20" s="4">
        <v>2.1950000000000001E-2</v>
      </c>
      <c r="C20" s="4">
        <f t="shared" si="1"/>
        <v>2.2585504658373834E-2</v>
      </c>
      <c r="D20" s="1" t="s">
        <v>17</v>
      </c>
      <c r="E20" s="7">
        <f t="shared" si="2"/>
        <v>2.2321373823111612E-2</v>
      </c>
      <c r="F20" s="1">
        <f t="shared" si="0"/>
        <v>0.69952925905631902</v>
      </c>
      <c r="G20" s="1">
        <f t="shared" si="3"/>
        <v>13.688872024769102</v>
      </c>
      <c r="H20" s="8"/>
    </row>
    <row r="21" spans="1:9" x14ac:dyDescent="0.25">
      <c r="A21" s="1">
        <v>17</v>
      </c>
      <c r="B21" s="4">
        <v>2.2009999999999998E-2</v>
      </c>
      <c r="C21" s="4">
        <f t="shared" si="1"/>
        <v>2.2622309928445716E-2</v>
      </c>
      <c r="D21" s="6" t="s">
        <v>18</v>
      </c>
      <c r="E21" s="7">
        <f t="shared" si="2"/>
        <v>2.3211374442403176E-2</v>
      </c>
      <c r="F21" s="1">
        <f t="shared" si="0"/>
        <v>0.68366055785641167</v>
      </c>
      <c r="G21" s="1">
        <f t="shared" si="3"/>
        <v>14.372532582625514</v>
      </c>
      <c r="H21" s="8"/>
    </row>
    <row r="22" spans="1:9" x14ac:dyDescent="0.25">
      <c r="A22" s="1">
        <v>18</v>
      </c>
      <c r="B22" s="4">
        <v>2.2020000000000001E-2</v>
      </c>
      <c r="C22" s="4">
        <f t="shared" si="1"/>
        <v>2.2600783497689791E-2</v>
      </c>
      <c r="D22" s="1" t="s">
        <v>19</v>
      </c>
      <c r="E22" s="7">
        <f t="shared" si="2"/>
        <v>2.2234903496899827E-2</v>
      </c>
      <c r="F22" s="1">
        <f t="shared" si="0"/>
        <v>0.66879007507738175</v>
      </c>
      <c r="G22" s="1">
        <f t="shared" si="3"/>
        <v>15.041322657702896</v>
      </c>
      <c r="H22" s="8"/>
    </row>
    <row r="23" spans="1:9" x14ac:dyDescent="0.25">
      <c r="A23" s="1">
        <v>19</v>
      </c>
      <c r="B23" s="4">
        <v>2.2030000000000001E-2</v>
      </c>
      <c r="C23" s="4">
        <f t="shared" si="1"/>
        <v>2.2582839944842226E-2</v>
      </c>
      <c r="D23" s="1" t="s">
        <v>20</v>
      </c>
      <c r="E23" s="7">
        <f t="shared" si="2"/>
        <v>2.2259909828457713E-2</v>
      </c>
      <c r="F23" s="1">
        <f t="shared" si="0"/>
        <v>0.65422704015616673</v>
      </c>
      <c r="G23" s="1">
        <f t="shared" si="3"/>
        <v>15.695549697859063</v>
      </c>
      <c r="H23" s="8"/>
    </row>
    <row r="24" spans="1:9" x14ac:dyDescent="0.25">
      <c r="A24" s="1">
        <v>20</v>
      </c>
      <c r="B24" s="4">
        <v>2.2040000000000001E-2</v>
      </c>
      <c r="C24" s="4">
        <f t="shared" si="1"/>
        <v>2.2567958704476254E-2</v>
      </c>
      <c r="D24" s="6" t="s">
        <v>21</v>
      </c>
      <c r="E24" s="7">
        <f t="shared" si="2"/>
        <v>2.228525628047584E-2</v>
      </c>
      <c r="F24" s="1">
        <f t="shared" si="0"/>
        <v>0.6399652505373431</v>
      </c>
      <c r="G24" s="1">
        <f t="shared" si="3"/>
        <v>16.335514948396405</v>
      </c>
      <c r="H24" s="8"/>
    </row>
    <row r="25" spans="1:9" x14ac:dyDescent="0.25">
      <c r="B25" s="9"/>
    </row>
    <row r="27" spans="1:9" s="10" customFormat="1" x14ac:dyDescent="0.25">
      <c r="A27" s="10" t="s">
        <v>26</v>
      </c>
      <c r="I27" s="11"/>
    </row>
    <row r="28" spans="1:9" x14ac:dyDescent="0.25">
      <c r="B28" s="1" t="s">
        <v>27</v>
      </c>
      <c r="C28" s="1" t="s">
        <v>28</v>
      </c>
      <c r="D28" s="1" t="s">
        <v>29</v>
      </c>
      <c r="E28" s="1" t="s">
        <v>30</v>
      </c>
    </row>
    <row r="29" spans="1:9" x14ac:dyDescent="0.25">
      <c r="A29" s="1">
        <v>0</v>
      </c>
      <c r="B29" s="1">
        <v>100000</v>
      </c>
      <c r="C29" s="2"/>
    </row>
    <row r="30" spans="1:9" x14ac:dyDescent="0.25">
      <c r="A30" s="1">
        <v>1</v>
      </c>
      <c r="B30" s="12">
        <f>B29-E30</f>
        <v>91423.331748416938</v>
      </c>
      <c r="C30" s="12">
        <f>(1/(1-(1+E5+$C$1)^(-10+A29))*B29*(E5+$C$1))</f>
        <v>11943.668251583053</v>
      </c>
      <c r="D30" s="12">
        <f>(E5+$C$1)*B29</f>
        <v>3366.9999999999959</v>
      </c>
      <c r="E30" s="12">
        <f>C30-D30</f>
        <v>8576.6682515830562</v>
      </c>
    </row>
    <row r="31" spans="1:9" x14ac:dyDescent="0.25">
      <c r="A31" s="1">
        <v>2</v>
      </c>
      <c r="B31" s="12">
        <f t="shared" ref="B31:B39" si="4">B30-E31</f>
        <v>82558.614142941966</v>
      </c>
      <c r="C31" s="12">
        <f t="shared" ref="C31:C39" si="5">(1/(1-(1+E6+$C$1)^(-10+A30))*B30*(E6+$C$1))</f>
        <v>11944.777596846117</v>
      </c>
      <c r="D31" s="12">
        <f t="shared" ref="D31:D39" si="6">(E6+$C$1)*B30</f>
        <v>3080.0599913711453</v>
      </c>
      <c r="E31" s="12">
        <f t="shared" ref="E31:E39" si="7">C31-D31</f>
        <v>8864.7176054749725</v>
      </c>
    </row>
    <row r="32" spans="1:9" x14ac:dyDescent="0.25">
      <c r="A32" s="1">
        <v>3</v>
      </c>
      <c r="B32" s="12">
        <f t="shared" si="4"/>
        <v>73492.217628240905</v>
      </c>
      <c r="C32" s="12">
        <f t="shared" si="5"/>
        <v>12094.797870663</v>
      </c>
      <c r="D32" s="12">
        <f t="shared" si="6"/>
        <v>3028.4013559619389</v>
      </c>
      <c r="E32" s="12">
        <f t="shared" si="7"/>
        <v>9066.3965147010604</v>
      </c>
    </row>
    <row r="33" spans="1:5" s="2" customFormat="1" x14ac:dyDescent="0.25">
      <c r="A33" s="1">
        <v>4</v>
      </c>
      <c r="B33" s="12">
        <f t="shared" si="4"/>
        <v>64216.614130829999</v>
      </c>
      <c r="C33" s="12">
        <f t="shared" si="5"/>
        <v>12291.431255257407</v>
      </c>
      <c r="D33" s="12">
        <f t="shared" si="6"/>
        <v>3015.8277578464981</v>
      </c>
      <c r="E33" s="12">
        <f t="shared" si="7"/>
        <v>9275.6034974109079</v>
      </c>
    </row>
    <row r="34" spans="1:5" s="2" customFormat="1" x14ac:dyDescent="0.25">
      <c r="A34" s="1">
        <v>5</v>
      </c>
      <c r="B34" s="12">
        <f t="shared" si="4"/>
        <v>54691.27279029246</v>
      </c>
      <c r="C34" s="12">
        <f t="shared" si="5"/>
        <v>12509.061327739739</v>
      </c>
      <c r="D34" s="12">
        <f t="shared" si="6"/>
        <v>2983.7199872021984</v>
      </c>
      <c r="E34" s="12">
        <f t="shared" si="7"/>
        <v>9525.3413405375395</v>
      </c>
    </row>
    <row r="35" spans="1:5" s="2" customFormat="1" x14ac:dyDescent="0.25">
      <c r="A35" s="1">
        <v>6</v>
      </c>
      <c r="B35" s="12">
        <f t="shared" si="4"/>
        <v>44758.043204779067</v>
      </c>
      <c r="C35" s="12">
        <f t="shared" si="5"/>
        <v>12569.809553353874</v>
      </c>
      <c r="D35" s="12">
        <f t="shared" si="6"/>
        <v>2636.5799678404856</v>
      </c>
      <c r="E35" s="12">
        <f t="shared" si="7"/>
        <v>9933.2295855133889</v>
      </c>
    </row>
    <row r="36" spans="1:5" s="2" customFormat="1" x14ac:dyDescent="0.25">
      <c r="A36" s="1">
        <v>7</v>
      </c>
      <c r="B36" s="12">
        <f t="shared" si="4"/>
        <v>34380.609708315649</v>
      </c>
      <c r="C36" s="12">
        <f t="shared" si="5"/>
        <v>12635.528509983058</v>
      </c>
      <c r="D36" s="12">
        <f t="shared" si="6"/>
        <v>2258.095013519639</v>
      </c>
      <c r="E36" s="12">
        <f t="shared" si="7"/>
        <v>10377.433496463418</v>
      </c>
    </row>
    <row r="37" spans="1:5" s="2" customFormat="1" x14ac:dyDescent="0.25">
      <c r="A37" s="1">
        <v>8</v>
      </c>
      <c r="B37" s="12">
        <f t="shared" si="4"/>
        <v>23512.537154126792</v>
      </c>
      <c r="C37" s="12">
        <f t="shared" si="5"/>
        <v>12708.41185340905</v>
      </c>
      <c r="D37" s="12">
        <f t="shared" si="6"/>
        <v>1840.3392992201925</v>
      </c>
      <c r="E37" s="12">
        <f t="shared" si="7"/>
        <v>10868.072554188857</v>
      </c>
    </row>
    <row r="38" spans="1:5" s="2" customFormat="1" x14ac:dyDescent="0.25">
      <c r="A38" s="1">
        <v>9</v>
      </c>
      <c r="B38" s="12">
        <f t="shared" si="4"/>
        <v>12048.898149164836</v>
      </c>
      <c r="C38" s="12">
        <f t="shared" si="5"/>
        <v>12664.036833863178</v>
      </c>
      <c r="D38" s="12">
        <f t="shared" si="6"/>
        <v>1200.3978289012218</v>
      </c>
      <c r="E38" s="12">
        <f t="shared" si="7"/>
        <v>11463.639004961957</v>
      </c>
    </row>
    <row r="39" spans="1:5" s="2" customFormat="1" x14ac:dyDescent="0.25">
      <c r="A39" s="1">
        <v>10</v>
      </c>
      <c r="B39" s="12">
        <f t="shared" si="4"/>
        <v>-2.7284841053187847E-11</v>
      </c>
      <c r="C39" s="12">
        <f t="shared" si="5"/>
        <v>12687.353908159683</v>
      </c>
      <c r="D39" s="12">
        <f t="shared" si="6"/>
        <v>638.45575899481935</v>
      </c>
      <c r="E39" s="12">
        <f t="shared" si="7"/>
        <v>12048.898149164863</v>
      </c>
    </row>
    <row r="41" spans="1:5" s="2" customFormat="1" x14ac:dyDescent="0.25">
      <c r="A41" s="10" t="s">
        <v>32</v>
      </c>
      <c r="B41" s="1"/>
      <c r="C41" s="1"/>
      <c r="D41" s="12">
        <f>SUM(D30:D39)</f>
        <v>24048.876960858139</v>
      </c>
      <c r="E41" s="1"/>
    </row>
    <row r="44" spans="1:5" s="2" customFormat="1" x14ac:dyDescent="0.25">
      <c r="A44" s="10" t="s">
        <v>31</v>
      </c>
      <c r="B44" s="1"/>
      <c r="C44" s="1"/>
      <c r="D44" s="1"/>
      <c r="E44" s="1"/>
    </row>
    <row r="46" spans="1:5" s="2" customFormat="1" x14ac:dyDescent="0.25">
      <c r="A46" s="1"/>
      <c r="B46" s="1" t="s">
        <v>27</v>
      </c>
      <c r="C46" s="1" t="s">
        <v>28</v>
      </c>
      <c r="D46" s="1" t="s">
        <v>29</v>
      </c>
      <c r="E46" s="1" t="s">
        <v>30</v>
      </c>
    </row>
    <row r="47" spans="1:5" s="2" customFormat="1" x14ac:dyDescent="0.25">
      <c r="A47" s="1">
        <v>0</v>
      </c>
      <c r="B47" s="1">
        <v>100000</v>
      </c>
      <c r="D47" s="1"/>
      <c r="E47" s="1"/>
    </row>
    <row r="48" spans="1:5" s="2" customFormat="1" x14ac:dyDescent="0.25">
      <c r="A48" s="1">
        <v>1</v>
      </c>
      <c r="B48" s="12">
        <f>B47-E48</f>
        <v>92025.389958375963</v>
      </c>
      <c r="C48" s="12">
        <f>(1/(1-(1+$B$14+$C$2)^(-10+A47))*B47*(B14+$C$2))</f>
        <v>12909.610041624037</v>
      </c>
      <c r="D48" s="12">
        <f>($B$14+$C$2)*B47</f>
        <v>4935</v>
      </c>
      <c r="E48" s="12">
        <f>C48-D48</f>
        <v>7974.610041624037</v>
      </c>
    </row>
    <row r="49" spans="1:5" s="2" customFormat="1" x14ac:dyDescent="0.25">
      <c r="A49" s="1">
        <v>2</v>
      </c>
      <c r="B49" s="12">
        <f t="shared" ref="B49:B57" si="8">B48-E49</f>
        <v>83657.232911197774</v>
      </c>
      <c r="C49" s="12">
        <f>C48</f>
        <v>12909.610041624037</v>
      </c>
      <c r="D49" s="12">
        <f t="shared" ref="D49:D57" si="9">($B$14+$C$2)*B48</f>
        <v>4541.4529944458536</v>
      </c>
      <c r="E49" s="12">
        <f t="shared" ref="E49:E57" si="10">C49-D49</f>
        <v>8368.1570471781833</v>
      </c>
    </row>
    <row r="50" spans="1:5" s="2" customFormat="1" x14ac:dyDescent="0.25">
      <c r="A50" s="1">
        <v>3</v>
      </c>
      <c r="B50" s="12">
        <f t="shared" si="8"/>
        <v>74876.107313741348</v>
      </c>
      <c r="C50" s="12">
        <f t="shared" ref="C50:C57" si="11">C49</f>
        <v>12909.610041624037</v>
      </c>
      <c r="D50" s="12">
        <f t="shared" si="9"/>
        <v>4128.4844441676096</v>
      </c>
      <c r="E50" s="12">
        <f t="shared" si="10"/>
        <v>8781.1255974564265</v>
      </c>
    </row>
    <row r="51" spans="1:5" s="2" customFormat="1" x14ac:dyDescent="0.25">
      <c r="A51" s="1">
        <v>4</v>
      </c>
      <c r="B51" s="12">
        <f t="shared" si="8"/>
        <v>65661.633168050452</v>
      </c>
      <c r="C51" s="12">
        <f t="shared" si="11"/>
        <v>12909.610041624037</v>
      </c>
      <c r="D51" s="12">
        <f t="shared" si="9"/>
        <v>3695.1358959331355</v>
      </c>
      <c r="E51" s="12">
        <f t="shared" si="10"/>
        <v>9214.4741456909014</v>
      </c>
    </row>
    <row r="52" spans="1:5" s="2" customFormat="1" x14ac:dyDescent="0.25">
      <c r="A52" s="1">
        <v>5</v>
      </c>
      <c r="B52" s="12">
        <f t="shared" si="8"/>
        <v>55992.424723269709</v>
      </c>
      <c r="C52" s="12">
        <f t="shared" si="11"/>
        <v>12909.610041624037</v>
      </c>
      <c r="D52" s="12">
        <f t="shared" si="9"/>
        <v>3240.4015968432896</v>
      </c>
      <c r="E52" s="12">
        <f t="shared" si="10"/>
        <v>9669.2084447807465</v>
      </c>
    </row>
    <row r="53" spans="1:5" s="2" customFormat="1" x14ac:dyDescent="0.25">
      <c r="A53" s="1">
        <v>6</v>
      </c>
      <c r="B53" s="12">
        <f t="shared" si="8"/>
        <v>45846.040841739028</v>
      </c>
      <c r="C53" s="12">
        <f t="shared" si="11"/>
        <v>12909.610041624037</v>
      </c>
      <c r="D53" s="12">
        <f t="shared" si="9"/>
        <v>2763.2261600933602</v>
      </c>
      <c r="E53" s="12">
        <f t="shared" si="10"/>
        <v>10146.383881530677</v>
      </c>
    </row>
    <row r="54" spans="1:5" s="2" customFormat="1" x14ac:dyDescent="0.25">
      <c r="A54" s="1">
        <v>7</v>
      </c>
      <c r="B54" s="12">
        <f t="shared" si="8"/>
        <v>35198.932915654812</v>
      </c>
      <c r="C54" s="12">
        <f t="shared" si="11"/>
        <v>12909.610041624037</v>
      </c>
      <c r="D54" s="12">
        <f t="shared" si="9"/>
        <v>2262.5021155398208</v>
      </c>
      <c r="E54" s="12">
        <f t="shared" si="10"/>
        <v>10647.107926084216</v>
      </c>
    </row>
    <row r="55" spans="1:5" s="2" customFormat="1" x14ac:dyDescent="0.25">
      <c r="A55" s="1">
        <v>8</v>
      </c>
      <c r="B55" s="12">
        <f t="shared" si="8"/>
        <v>24026.390213418341</v>
      </c>
      <c r="C55" s="12">
        <f t="shared" si="11"/>
        <v>12909.610041624037</v>
      </c>
      <c r="D55" s="12">
        <f t="shared" si="9"/>
        <v>1737.067339387565</v>
      </c>
      <c r="E55" s="12">
        <f t="shared" si="10"/>
        <v>11172.542702236471</v>
      </c>
    </row>
    <row r="56" spans="1:5" s="2" customFormat="1" x14ac:dyDescent="0.25">
      <c r="A56" s="1">
        <v>9</v>
      </c>
      <c r="B56" s="12">
        <f t="shared" si="8"/>
        <v>12302.482528826498</v>
      </c>
      <c r="C56" s="12">
        <f t="shared" si="11"/>
        <v>12909.610041624037</v>
      </c>
      <c r="D56" s="12">
        <f t="shared" si="9"/>
        <v>1185.7023570321951</v>
      </c>
      <c r="E56" s="12">
        <f t="shared" si="10"/>
        <v>11723.907684591843</v>
      </c>
    </row>
    <row r="57" spans="1:5" s="2" customFormat="1" x14ac:dyDescent="0.25">
      <c r="A57" s="1">
        <v>10</v>
      </c>
      <c r="B57" s="12">
        <f t="shared" si="8"/>
        <v>4.9112713895738125E-11</v>
      </c>
      <c r="C57" s="12">
        <f t="shared" si="11"/>
        <v>12909.610041624037</v>
      </c>
      <c r="D57" s="12">
        <f t="shared" si="9"/>
        <v>607.12751279758766</v>
      </c>
      <c r="E57" s="12">
        <f t="shared" si="10"/>
        <v>12302.482528826449</v>
      </c>
    </row>
    <row r="59" spans="1:5" s="2" customFormat="1" x14ac:dyDescent="0.25">
      <c r="A59" s="10" t="s">
        <v>32</v>
      </c>
      <c r="B59" s="1"/>
      <c r="C59" s="1"/>
      <c r="D59" s="12">
        <f>SUM(D48:D57)</f>
        <v>29096.100416240417</v>
      </c>
      <c r="E59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opLeftCell="A23" workbookViewId="0">
      <selection activeCell="B5" sqref="B5:B24"/>
    </sheetView>
  </sheetViews>
  <sheetFormatPr defaultColWidth="24.7109375" defaultRowHeight="15" x14ac:dyDescent="0.25"/>
  <cols>
    <col min="1" max="1" width="17.140625" style="1" customWidth="1"/>
    <col min="2" max="2" width="18.7109375" style="1" customWidth="1"/>
    <col min="3" max="7" width="17.140625" style="1" customWidth="1"/>
    <col min="8" max="8" width="17.140625" style="2" customWidth="1"/>
    <col min="9" max="9" width="17.140625" style="3" customWidth="1"/>
    <col min="10" max="11" width="17.140625" style="2" customWidth="1"/>
    <col min="12" max="16384" width="24.7109375" style="2"/>
  </cols>
  <sheetData>
    <row r="1" spans="1:9" s="10" customFormat="1" x14ac:dyDescent="0.25">
      <c r="A1" s="10" t="s">
        <v>24</v>
      </c>
      <c r="B1" s="10" t="s">
        <v>33</v>
      </c>
      <c r="C1" s="13">
        <v>0.03</v>
      </c>
      <c r="I1" s="11"/>
    </row>
    <row r="2" spans="1:9" s="10" customFormat="1" x14ac:dyDescent="0.25">
      <c r="A2" s="10" t="s">
        <v>25</v>
      </c>
      <c r="B2" s="10" t="s">
        <v>34</v>
      </c>
      <c r="C2" s="13">
        <v>0.03</v>
      </c>
      <c r="I2" s="11"/>
    </row>
    <row r="4" spans="1:9" x14ac:dyDescent="0.25">
      <c r="A4" s="1" t="s">
        <v>0</v>
      </c>
      <c r="B4" s="1" t="s">
        <v>1</v>
      </c>
      <c r="C4" s="1" t="s">
        <v>22</v>
      </c>
      <c r="D4" s="1" t="s">
        <v>0</v>
      </c>
      <c r="E4" s="1" t="s">
        <v>23</v>
      </c>
    </row>
    <row r="5" spans="1:9" x14ac:dyDescent="0.25">
      <c r="A5" s="1">
        <v>1</v>
      </c>
      <c r="B5" s="4">
        <v>8.6700000000000006E-3</v>
      </c>
      <c r="C5" s="4">
        <f>((1+B5)/(1-B5*G4))^(1/A5)-1</f>
        <v>8.6699999999999555E-3</v>
      </c>
      <c r="D5" s="1" t="s">
        <v>2</v>
      </c>
      <c r="E5" s="5">
        <f>C5</f>
        <v>8.6699999999999555E-3</v>
      </c>
      <c r="F5" s="1">
        <f t="shared" ref="F5:F24" si="0">1/(1+C5)^A5</f>
        <v>0.99140452278743296</v>
      </c>
      <c r="G5" s="1">
        <f>F5</f>
        <v>0.99140452278743296</v>
      </c>
    </row>
    <row r="6" spans="1:9" x14ac:dyDescent="0.25">
      <c r="A6" s="1">
        <v>2</v>
      </c>
      <c r="B6" s="4">
        <v>8.6800000000000002E-3</v>
      </c>
      <c r="C6" s="4">
        <f>((1+B6)/(1-B6*G5))^(1/A6)-1</f>
        <v>8.6800434004330462E-3</v>
      </c>
      <c r="D6" s="6" t="s">
        <v>3</v>
      </c>
      <c r="E6" s="7">
        <f>((1+C6)^A6)/((1+C5)^A5)-1</f>
        <v>8.6900869008690318E-3</v>
      </c>
      <c r="F6" s="1">
        <f t="shared" si="0"/>
        <v>0.9828633548223471</v>
      </c>
      <c r="G6" s="1">
        <f>G5+F6</f>
        <v>1.9742678776097802</v>
      </c>
      <c r="H6" s="8"/>
    </row>
    <row r="7" spans="1:9" x14ac:dyDescent="0.25">
      <c r="A7" s="1">
        <v>3</v>
      </c>
      <c r="B7" s="4">
        <v>9.6699999999999998E-3</v>
      </c>
      <c r="C7" s="4">
        <f t="shared" ref="C7:C24" si="1">((1+B7)/(1-B7*G6))^(1/A7)-1</f>
        <v>9.6796492323956151E-3</v>
      </c>
      <c r="D7" s="1" t="s">
        <v>4</v>
      </c>
      <c r="E7" s="7">
        <f t="shared" ref="E7:E24" si="2">((1+C7)^A7)/((1+C6)^A6)-1</f>
        <v>1.1681833717782197E-2</v>
      </c>
      <c r="F7" s="1">
        <f t="shared" si="0"/>
        <v>0.97151428647331595</v>
      </c>
      <c r="G7" s="1">
        <f t="shared" ref="G7:G24" si="3">G6+F7</f>
        <v>2.9457821640830959</v>
      </c>
      <c r="H7" s="8"/>
    </row>
    <row r="8" spans="1:9" x14ac:dyDescent="0.25">
      <c r="A8" s="1">
        <v>4</v>
      </c>
      <c r="B8" s="4">
        <v>1.123E-2</v>
      </c>
      <c r="C8" s="4">
        <f t="shared" si="1"/>
        <v>1.1265002931128087E-2</v>
      </c>
      <c r="D8" s="1" t="s">
        <v>5</v>
      </c>
      <c r="E8" s="7">
        <f t="shared" si="2"/>
        <v>1.6036015175130647E-2</v>
      </c>
      <c r="F8" s="1">
        <f t="shared" si="0"/>
        <v>0.95618095418188442</v>
      </c>
      <c r="G8" s="1">
        <f t="shared" si="3"/>
        <v>3.9019631182649803</v>
      </c>
      <c r="H8" s="8"/>
    </row>
    <row r="9" spans="1:9" x14ac:dyDescent="0.25">
      <c r="A9" s="1">
        <v>5</v>
      </c>
      <c r="B9" s="4">
        <v>1.321E-2</v>
      </c>
      <c r="C9" s="4">
        <f t="shared" si="1"/>
        <v>1.3296496958971948E-2</v>
      </c>
      <c r="D9" s="6" t="s">
        <v>6</v>
      </c>
      <c r="E9" s="7">
        <f t="shared" si="2"/>
        <v>2.1463365089965603E-2</v>
      </c>
      <c r="F9" s="1">
        <f t="shared" si="0"/>
        <v>0.93608932719546789</v>
      </c>
      <c r="G9" s="1">
        <f t="shared" si="3"/>
        <v>4.8380524454604483</v>
      </c>
      <c r="H9" s="8"/>
    </row>
    <row r="10" spans="1:9" x14ac:dyDescent="0.25">
      <c r="A10" s="1">
        <v>6</v>
      </c>
      <c r="B10" s="4">
        <v>1.4800000000000001E-2</v>
      </c>
      <c r="C10" s="4">
        <f t="shared" si="1"/>
        <v>1.4941791337127475E-2</v>
      </c>
      <c r="D10" s="1" t="s">
        <v>7</v>
      </c>
      <c r="E10" s="7">
        <f t="shared" si="2"/>
        <v>2.3208422172768861E-2</v>
      </c>
      <c r="F10" s="1">
        <f t="shared" si="0"/>
        <v>0.91485694107921356</v>
      </c>
      <c r="G10" s="1">
        <f t="shared" si="3"/>
        <v>5.7529093865396614</v>
      </c>
      <c r="H10" s="8"/>
    </row>
    <row r="11" spans="1:9" x14ac:dyDescent="0.25">
      <c r="A11" s="1">
        <v>7</v>
      </c>
      <c r="B11" s="4">
        <v>1.6230000000000001E-2</v>
      </c>
      <c r="C11" s="4">
        <f t="shared" si="1"/>
        <v>1.6436509023017187E-2</v>
      </c>
      <c r="D11" s="1" t="s">
        <v>8</v>
      </c>
      <c r="E11" s="7">
        <f t="shared" si="2"/>
        <v>2.5451155855681584E-2</v>
      </c>
      <c r="F11" s="1">
        <f t="shared" si="0"/>
        <v>0.89215067519799773</v>
      </c>
      <c r="G11" s="1">
        <f t="shared" si="3"/>
        <v>6.6450600617376594</v>
      </c>
      <c r="H11" s="8"/>
    </row>
    <row r="12" spans="1:9" x14ac:dyDescent="0.25">
      <c r="A12" s="1">
        <v>8</v>
      </c>
      <c r="B12" s="4">
        <v>1.7649999999999999E-2</v>
      </c>
      <c r="C12" s="4">
        <f t="shared" si="1"/>
        <v>1.7940187597617951E-2</v>
      </c>
      <c r="D12" s="6" t="s">
        <v>9</v>
      </c>
      <c r="E12" s="7">
        <f t="shared" si="2"/>
        <v>2.8528407868085859E-2</v>
      </c>
      <c r="F12" s="1">
        <f t="shared" si="0"/>
        <v>0.86740499180497188</v>
      </c>
      <c r="G12" s="1">
        <f t="shared" si="3"/>
        <v>7.5124650535426314</v>
      </c>
      <c r="H12" s="8"/>
    </row>
    <row r="13" spans="1:9" x14ac:dyDescent="0.25">
      <c r="A13" s="1">
        <v>9</v>
      </c>
      <c r="B13" s="4">
        <v>1.8499999999999999E-2</v>
      </c>
      <c r="C13" s="4">
        <f t="shared" si="1"/>
        <v>1.8838491726786977E-2</v>
      </c>
      <c r="D13" s="1" t="s">
        <v>10</v>
      </c>
      <c r="E13" s="7">
        <f t="shared" si="2"/>
        <v>2.6053521831034487E-2</v>
      </c>
      <c r="F13" s="1">
        <f t="shared" si="0"/>
        <v>0.84537986893417816</v>
      </c>
      <c r="G13" s="1">
        <f t="shared" si="3"/>
        <v>8.3578449224768097</v>
      </c>
      <c r="H13" s="8"/>
    </row>
    <row r="14" spans="1:9" x14ac:dyDescent="0.25">
      <c r="A14" s="1">
        <v>10</v>
      </c>
      <c r="B14" s="4">
        <v>1.9349999999999999E-2</v>
      </c>
      <c r="C14" s="4">
        <f t="shared" si="1"/>
        <v>1.9749837982689478E-2</v>
      </c>
      <c r="D14" s="1" t="s">
        <v>11</v>
      </c>
      <c r="E14" s="7">
        <f t="shared" si="2"/>
        <v>2.7988725698463446E-2</v>
      </c>
      <c r="F14" s="1">
        <f t="shared" si="0"/>
        <v>0.82236297714236872</v>
      </c>
      <c r="G14" s="1">
        <f t="shared" si="3"/>
        <v>9.1802078996191785</v>
      </c>
      <c r="H14" s="8"/>
    </row>
    <row r="15" spans="1:9" x14ac:dyDescent="0.25">
      <c r="A15" s="1">
        <v>11</v>
      </c>
      <c r="B15" s="4">
        <v>1.9800000000000002E-2</v>
      </c>
      <c r="C15" s="4">
        <f t="shared" si="1"/>
        <v>2.0221376599586893E-2</v>
      </c>
      <c r="D15" s="6" t="s">
        <v>12</v>
      </c>
      <c r="E15" s="7">
        <f t="shared" si="2"/>
        <v>2.494877175005894E-2</v>
      </c>
      <c r="F15" s="1">
        <f t="shared" si="0"/>
        <v>0.80234544380029527</v>
      </c>
      <c r="G15" s="1">
        <f t="shared" si="3"/>
        <v>9.9825533434194735</v>
      </c>
      <c r="H15" s="8"/>
    </row>
    <row r="16" spans="1:9" x14ac:dyDescent="0.25">
      <c r="A16" s="1">
        <v>12</v>
      </c>
      <c r="B16" s="4">
        <v>0.02</v>
      </c>
      <c r="C16" s="4">
        <f t="shared" si="1"/>
        <v>2.0414763582448758E-2</v>
      </c>
      <c r="D16" s="1" t="s">
        <v>13</v>
      </c>
      <c r="E16" s="7">
        <f t="shared" si="2"/>
        <v>2.2544441302733365E-2</v>
      </c>
      <c r="F16" s="1">
        <f t="shared" si="0"/>
        <v>0.7846558167956964</v>
      </c>
      <c r="G16" s="1">
        <f t="shared" si="3"/>
        <v>10.76720916021517</v>
      </c>
      <c r="H16" s="8"/>
    </row>
    <row r="17" spans="1:9" x14ac:dyDescent="0.25">
      <c r="A17" s="1">
        <v>13</v>
      </c>
      <c r="B17" s="4">
        <v>2.0400000000000001E-2</v>
      </c>
      <c r="C17" s="4">
        <f t="shared" si="1"/>
        <v>2.0845746962876666E-2</v>
      </c>
      <c r="D17" s="1" t="s">
        <v>14</v>
      </c>
      <c r="E17" s="7">
        <f t="shared" si="2"/>
        <v>2.6031767923609728E-2</v>
      </c>
      <c r="F17" s="1">
        <f t="shared" si="0"/>
        <v>0.76474807245355747</v>
      </c>
      <c r="G17" s="1">
        <f t="shared" si="3"/>
        <v>11.531957232668727</v>
      </c>
      <c r="H17" s="8"/>
    </row>
    <row r="18" spans="1:9" x14ac:dyDescent="0.25">
      <c r="A18" s="1">
        <v>14</v>
      </c>
      <c r="B18" s="4">
        <v>2.1000000000000001E-2</v>
      </c>
      <c r="C18" s="4">
        <f t="shared" si="1"/>
        <v>2.1519721869658115E-2</v>
      </c>
      <c r="D18" s="6" t="s">
        <v>15</v>
      </c>
      <c r="E18" s="7">
        <f t="shared" si="2"/>
        <v>3.0321994738277125E-2</v>
      </c>
      <c r="F18" s="1">
        <f t="shared" si="0"/>
        <v>0.74224181989613758</v>
      </c>
      <c r="G18" s="1">
        <f t="shared" si="3"/>
        <v>12.274199052564864</v>
      </c>
      <c r="H18" s="8"/>
    </row>
    <row r="19" spans="1:9" x14ac:dyDescent="0.25">
      <c r="A19" s="1">
        <v>15</v>
      </c>
      <c r="B19" s="4">
        <v>2.1930000000000002E-2</v>
      </c>
      <c r="C19" s="4">
        <f t="shared" si="1"/>
        <v>2.2603115806906438E-2</v>
      </c>
      <c r="D19" s="1" t="s">
        <v>16</v>
      </c>
      <c r="E19" s="7">
        <f t="shared" si="2"/>
        <v>3.7891833837058853E-2</v>
      </c>
      <c r="F19" s="1">
        <f t="shared" si="0"/>
        <v>0.71514371314791936</v>
      </c>
      <c r="G19" s="1">
        <f t="shared" si="3"/>
        <v>12.989342765712783</v>
      </c>
      <c r="H19" s="8"/>
    </row>
    <row r="20" spans="1:9" x14ac:dyDescent="0.25">
      <c r="A20" s="1">
        <v>16</v>
      </c>
      <c r="B20" s="4">
        <v>2.1950000000000001E-2</v>
      </c>
      <c r="C20" s="4">
        <f t="shared" si="1"/>
        <v>2.2585504658373834E-2</v>
      </c>
      <c r="D20" s="1" t="s">
        <v>17</v>
      </c>
      <c r="E20" s="7">
        <f t="shared" si="2"/>
        <v>2.2321373823111612E-2</v>
      </c>
      <c r="F20" s="1">
        <f t="shared" si="0"/>
        <v>0.69952925905631902</v>
      </c>
      <c r="G20" s="1">
        <f t="shared" si="3"/>
        <v>13.688872024769102</v>
      </c>
      <c r="H20" s="8"/>
    </row>
    <row r="21" spans="1:9" x14ac:dyDescent="0.25">
      <c r="A21" s="1">
        <v>17</v>
      </c>
      <c r="B21" s="4">
        <v>2.2009999999999998E-2</v>
      </c>
      <c r="C21" s="4">
        <f t="shared" si="1"/>
        <v>2.2622309928445716E-2</v>
      </c>
      <c r="D21" s="6" t="s">
        <v>18</v>
      </c>
      <c r="E21" s="7">
        <f t="shared" si="2"/>
        <v>2.3211374442403176E-2</v>
      </c>
      <c r="F21" s="1">
        <f t="shared" si="0"/>
        <v>0.68366055785641167</v>
      </c>
      <c r="G21" s="1">
        <f t="shared" si="3"/>
        <v>14.372532582625514</v>
      </c>
      <c r="H21" s="8"/>
    </row>
    <row r="22" spans="1:9" x14ac:dyDescent="0.25">
      <c r="A22" s="1">
        <v>18</v>
      </c>
      <c r="B22" s="4">
        <v>2.2020000000000001E-2</v>
      </c>
      <c r="C22" s="4">
        <f t="shared" si="1"/>
        <v>2.2600783497689791E-2</v>
      </c>
      <c r="D22" s="1" t="s">
        <v>19</v>
      </c>
      <c r="E22" s="7">
        <f t="shared" si="2"/>
        <v>2.2234903496899827E-2</v>
      </c>
      <c r="F22" s="1">
        <f t="shared" si="0"/>
        <v>0.66879007507738175</v>
      </c>
      <c r="G22" s="1">
        <f t="shared" si="3"/>
        <v>15.041322657702896</v>
      </c>
      <c r="H22" s="8"/>
    </row>
    <row r="23" spans="1:9" x14ac:dyDescent="0.25">
      <c r="A23" s="1">
        <v>19</v>
      </c>
      <c r="B23" s="4">
        <v>2.2030000000000001E-2</v>
      </c>
      <c r="C23" s="4">
        <f t="shared" si="1"/>
        <v>2.2582839944842226E-2</v>
      </c>
      <c r="D23" s="1" t="s">
        <v>20</v>
      </c>
      <c r="E23" s="7">
        <f t="shared" si="2"/>
        <v>2.2259909828457713E-2</v>
      </c>
      <c r="F23" s="1">
        <f t="shared" si="0"/>
        <v>0.65422704015616673</v>
      </c>
      <c r="G23" s="1">
        <f t="shared" si="3"/>
        <v>15.695549697859063</v>
      </c>
      <c r="H23" s="8"/>
    </row>
    <row r="24" spans="1:9" x14ac:dyDescent="0.25">
      <c r="A24" s="1">
        <v>20</v>
      </c>
      <c r="B24" s="4">
        <v>2.2040000000000001E-2</v>
      </c>
      <c r="C24" s="4">
        <f t="shared" si="1"/>
        <v>2.2567958704476254E-2</v>
      </c>
      <c r="D24" s="6" t="s">
        <v>21</v>
      </c>
      <c r="E24" s="7">
        <f t="shared" si="2"/>
        <v>2.228525628047584E-2</v>
      </c>
      <c r="F24" s="1">
        <f t="shared" si="0"/>
        <v>0.6399652505373431</v>
      </c>
      <c r="G24" s="1">
        <f t="shared" si="3"/>
        <v>16.335514948396405</v>
      </c>
      <c r="H24" s="8"/>
    </row>
    <row r="25" spans="1:9" x14ac:dyDescent="0.25">
      <c r="B25" s="9"/>
    </row>
    <row r="27" spans="1:9" s="10" customFormat="1" x14ac:dyDescent="0.25">
      <c r="A27" s="10" t="s">
        <v>26</v>
      </c>
      <c r="I27" s="11"/>
    </row>
    <row r="28" spans="1:9" x14ac:dyDescent="0.25">
      <c r="B28" s="1" t="s">
        <v>27</v>
      </c>
      <c r="C28" s="1" t="s">
        <v>28</v>
      </c>
      <c r="D28" s="1" t="s">
        <v>29</v>
      </c>
      <c r="E28" s="1" t="s">
        <v>30</v>
      </c>
    </row>
    <row r="29" spans="1:9" x14ac:dyDescent="0.25">
      <c r="A29" s="1">
        <v>0</v>
      </c>
      <c r="B29" s="1">
        <v>100000</v>
      </c>
      <c r="C29" s="2"/>
    </row>
    <row r="30" spans="1:9" x14ac:dyDescent="0.25">
      <c r="A30" s="1">
        <v>1</v>
      </c>
      <c r="B30" s="12">
        <f>B29-E30</f>
        <v>91619.399929023231</v>
      </c>
      <c r="C30" s="12">
        <f>(1/(1-(1+E5+$C$1)^(-10+A29))*B29*(E5+$C$1))</f>
        <v>12247.600070976765</v>
      </c>
      <c r="D30" s="12">
        <f>(E5+$C$1)*B29</f>
        <v>3866.9999999999955</v>
      </c>
      <c r="E30" s="12">
        <f>C30-D30</f>
        <v>8380.6000709767686</v>
      </c>
    </row>
    <row r="31" spans="1:9" x14ac:dyDescent="0.25">
      <c r="A31" s="1">
        <v>2</v>
      </c>
      <c r="B31" s="12">
        <f t="shared" ref="B31:B39" si="4">B30-E31</f>
        <v>82915.437885371954</v>
      </c>
      <c r="C31" s="12">
        <f t="shared" ref="C31:C39" si="5">(1/(1-(1+E6+$C$1)^(-10+A30))*B30*(E6+$C$1))</f>
        <v>12248.724588710658</v>
      </c>
      <c r="D31" s="12">
        <f t="shared" ref="D31:D39" si="6">(E6+$C$1)*B30</f>
        <v>3544.7625450593828</v>
      </c>
      <c r="E31" s="12">
        <f t="shared" ref="E31:E39" si="7">C31-D31</f>
        <v>8703.962043651276</v>
      </c>
    </row>
    <row r="32" spans="1:9" x14ac:dyDescent="0.25">
      <c r="A32" s="1">
        <v>3</v>
      </c>
      <c r="B32" s="12">
        <f t="shared" si="4"/>
        <v>73970.5854644098</v>
      </c>
      <c r="C32" s="12">
        <f t="shared" si="5"/>
        <v>12400.919915537328</v>
      </c>
      <c r="D32" s="12">
        <f t="shared" si="6"/>
        <v>3456.0674945751721</v>
      </c>
      <c r="E32" s="12">
        <f t="shared" si="7"/>
        <v>8944.8524209621555</v>
      </c>
    </row>
    <row r="33" spans="1:5" s="2" customFormat="1" x14ac:dyDescent="0.25">
      <c r="A33" s="1">
        <v>4</v>
      </c>
      <c r="B33" s="12">
        <f t="shared" si="4"/>
        <v>64775.345150852205</v>
      </c>
      <c r="C33" s="12">
        <f t="shared" si="5"/>
        <v>12600.551308510463</v>
      </c>
      <c r="D33" s="12">
        <f t="shared" si="6"/>
        <v>3405.310994952868</v>
      </c>
      <c r="E33" s="12">
        <f t="shared" si="7"/>
        <v>9195.2403135575951</v>
      </c>
    </row>
    <row r="34" spans="1:5" s="2" customFormat="1" x14ac:dyDescent="0.25">
      <c r="A34" s="1">
        <v>5</v>
      </c>
      <c r="B34" s="12">
        <f t="shared" si="4"/>
        <v>55287.242183910166</v>
      </c>
      <c r="C34" s="12">
        <f t="shared" si="5"/>
        <v>12821.660203268877</v>
      </c>
      <c r="D34" s="12">
        <f t="shared" si="6"/>
        <v>3333.5572363268398</v>
      </c>
      <c r="E34" s="12">
        <f t="shared" si="7"/>
        <v>9488.1029669420368</v>
      </c>
    </row>
    <row r="35" spans="1:5" s="2" customFormat="1" x14ac:dyDescent="0.25">
      <c r="A35" s="1">
        <v>6</v>
      </c>
      <c r="B35" s="12">
        <f t="shared" si="4"/>
        <v>45345.562032067901</v>
      </c>
      <c r="C35" s="12">
        <f t="shared" si="5"/>
        <v>12883.427074731871</v>
      </c>
      <c r="D35" s="12">
        <f t="shared" si="6"/>
        <v>2941.7469228896075</v>
      </c>
      <c r="E35" s="12">
        <f t="shared" si="7"/>
        <v>9941.6801518422635</v>
      </c>
    </row>
    <row r="36" spans="1:5" s="2" customFormat="1" x14ac:dyDescent="0.25">
      <c r="A36" s="1">
        <v>7</v>
      </c>
      <c r="B36" s="12">
        <f t="shared" si="4"/>
        <v>34909.723738622633</v>
      </c>
      <c r="C36" s="12">
        <f t="shared" si="5"/>
        <v>12950.302121048946</v>
      </c>
      <c r="D36" s="12">
        <f t="shared" si="6"/>
        <v>2514.4638276036744</v>
      </c>
      <c r="E36" s="12">
        <f t="shared" si="7"/>
        <v>10435.838293445271</v>
      </c>
    </row>
    <row r="37" spans="1:5" s="2" customFormat="1" x14ac:dyDescent="0.25">
      <c r="A37" s="1">
        <v>8</v>
      </c>
      <c r="B37" s="12">
        <f t="shared" si="4"/>
        <v>23928.407236288775</v>
      </c>
      <c r="C37" s="12">
        <f t="shared" si="5"/>
        <v>13024.527051870165</v>
      </c>
      <c r="D37" s="12">
        <f t="shared" si="6"/>
        <v>2043.2105495363046</v>
      </c>
      <c r="E37" s="12">
        <f t="shared" si="7"/>
        <v>10981.316502333861</v>
      </c>
    </row>
    <row r="38" spans="1:5" s="2" customFormat="1" x14ac:dyDescent="0.25">
      <c r="A38" s="1">
        <v>9</v>
      </c>
      <c r="B38" s="12">
        <f t="shared" si="4"/>
        <v>12290.37982979444</v>
      </c>
      <c r="C38" s="12">
        <f t="shared" si="5"/>
        <v>12979.298903895531</v>
      </c>
      <c r="D38" s="12">
        <f t="shared" si="6"/>
        <v>1341.2714974011965</v>
      </c>
      <c r="E38" s="12">
        <f t="shared" si="7"/>
        <v>11638.027406494335</v>
      </c>
    </row>
    <row r="39" spans="1:5" s="2" customFormat="1" x14ac:dyDescent="0.25">
      <c r="A39" s="1">
        <v>10</v>
      </c>
      <c r="B39" s="12">
        <f t="shared" si="4"/>
        <v>0</v>
      </c>
      <c r="C39" s="12">
        <f t="shared" si="5"/>
        <v>13003.083294474305</v>
      </c>
      <c r="D39" s="12">
        <f t="shared" si="6"/>
        <v>712.70346467987758</v>
      </c>
      <c r="E39" s="12">
        <f t="shared" si="7"/>
        <v>12290.379829794427</v>
      </c>
    </row>
    <row r="41" spans="1:5" s="2" customFormat="1" x14ac:dyDescent="0.25">
      <c r="A41" s="10" t="s">
        <v>32</v>
      </c>
      <c r="B41" s="1"/>
      <c r="C41" s="1"/>
      <c r="D41" s="12">
        <f>SUM(D30:D39)</f>
        <v>27160.09453302492</v>
      </c>
      <c r="E41" s="1"/>
    </row>
    <row r="44" spans="1:5" s="2" customFormat="1" x14ac:dyDescent="0.25">
      <c r="A44" s="10" t="s">
        <v>31</v>
      </c>
      <c r="B44" s="1"/>
      <c r="C44" s="1"/>
      <c r="D44" s="1"/>
      <c r="E44" s="1"/>
    </row>
    <row r="46" spans="1:5" s="2" customFormat="1" x14ac:dyDescent="0.25">
      <c r="A46" s="1"/>
      <c r="B46" s="1" t="s">
        <v>27</v>
      </c>
      <c r="C46" s="1" t="s">
        <v>28</v>
      </c>
      <c r="D46" s="1" t="s">
        <v>29</v>
      </c>
      <c r="E46" s="1" t="s">
        <v>30</v>
      </c>
    </row>
    <row r="47" spans="1:5" s="2" customFormat="1" x14ac:dyDescent="0.25">
      <c r="A47" s="1">
        <v>0</v>
      </c>
      <c r="B47" s="1">
        <v>100000</v>
      </c>
      <c r="D47" s="1"/>
      <c r="E47" s="1"/>
    </row>
    <row r="48" spans="1:5" s="2" customFormat="1" x14ac:dyDescent="0.25">
      <c r="A48" s="1">
        <v>1</v>
      </c>
      <c r="B48" s="12">
        <f>B47-E48</f>
        <v>92025.389958375963</v>
      </c>
      <c r="C48" s="12">
        <f>(1/(1-(1+$B$14+$C$2)^(-10+A47))*B47*(B14+$C$2))</f>
        <v>12909.610041624037</v>
      </c>
      <c r="D48" s="12">
        <f>($B$14+$C$2)*B47</f>
        <v>4935</v>
      </c>
      <c r="E48" s="12">
        <f>C48-D48</f>
        <v>7974.610041624037</v>
      </c>
    </row>
    <row r="49" spans="1:5" s="2" customFormat="1" x14ac:dyDescent="0.25">
      <c r="A49" s="1">
        <v>2</v>
      </c>
      <c r="B49" s="12">
        <f t="shared" ref="B49:B57" si="8">B48-E49</f>
        <v>83657.232911197774</v>
      </c>
      <c r="C49" s="12">
        <f>C48</f>
        <v>12909.610041624037</v>
      </c>
      <c r="D49" s="12">
        <f t="shared" ref="D49:D57" si="9">($B$14+$C$2)*B48</f>
        <v>4541.4529944458536</v>
      </c>
      <c r="E49" s="12">
        <f t="shared" ref="E49:E57" si="10">C49-D49</f>
        <v>8368.1570471781833</v>
      </c>
    </row>
    <row r="50" spans="1:5" s="2" customFormat="1" x14ac:dyDescent="0.25">
      <c r="A50" s="1">
        <v>3</v>
      </c>
      <c r="B50" s="12">
        <f t="shared" si="8"/>
        <v>74876.107313741348</v>
      </c>
      <c r="C50" s="12">
        <f t="shared" ref="C50:C57" si="11">C49</f>
        <v>12909.610041624037</v>
      </c>
      <c r="D50" s="12">
        <f t="shared" si="9"/>
        <v>4128.4844441676096</v>
      </c>
      <c r="E50" s="12">
        <f t="shared" si="10"/>
        <v>8781.1255974564265</v>
      </c>
    </row>
    <row r="51" spans="1:5" s="2" customFormat="1" x14ac:dyDescent="0.25">
      <c r="A51" s="1">
        <v>4</v>
      </c>
      <c r="B51" s="12">
        <f t="shared" si="8"/>
        <v>65661.633168050452</v>
      </c>
      <c r="C51" s="12">
        <f t="shared" si="11"/>
        <v>12909.610041624037</v>
      </c>
      <c r="D51" s="12">
        <f t="shared" si="9"/>
        <v>3695.1358959331355</v>
      </c>
      <c r="E51" s="12">
        <f t="shared" si="10"/>
        <v>9214.4741456909014</v>
      </c>
    </row>
    <row r="52" spans="1:5" s="2" customFormat="1" x14ac:dyDescent="0.25">
      <c r="A52" s="1">
        <v>5</v>
      </c>
      <c r="B52" s="12">
        <f t="shared" si="8"/>
        <v>55992.424723269709</v>
      </c>
      <c r="C52" s="12">
        <f t="shared" si="11"/>
        <v>12909.610041624037</v>
      </c>
      <c r="D52" s="12">
        <f t="shared" si="9"/>
        <v>3240.4015968432896</v>
      </c>
      <c r="E52" s="12">
        <f t="shared" si="10"/>
        <v>9669.2084447807465</v>
      </c>
    </row>
    <row r="53" spans="1:5" s="2" customFormat="1" x14ac:dyDescent="0.25">
      <c r="A53" s="1">
        <v>6</v>
      </c>
      <c r="B53" s="12">
        <f t="shared" si="8"/>
        <v>45846.040841739028</v>
      </c>
      <c r="C53" s="12">
        <f t="shared" si="11"/>
        <v>12909.610041624037</v>
      </c>
      <c r="D53" s="12">
        <f t="shared" si="9"/>
        <v>2763.2261600933602</v>
      </c>
      <c r="E53" s="12">
        <f t="shared" si="10"/>
        <v>10146.383881530677</v>
      </c>
    </row>
    <row r="54" spans="1:5" s="2" customFormat="1" x14ac:dyDescent="0.25">
      <c r="A54" s="1">
        <v>7</v>
      </c>
      <c r="B54" s="12">
        <f t="shared" si="8"/>
        <v>35198.932915654812</v>
      </c>
      <c r="C54" s="12">
        <f t="shared" si="11"/>
        <v>12909.610041624037</v>
      </c>
      <c r="D54" s="12">
        <f t="shared" si="9"/>
        <v>2262.5021155398208</v>
      </c>
      <c r="E54" s="12">
        <f t="shared" si="10"/>
        <v>10647.107926084216</v>
      </c>
    </row>
    <row r="55" spans="1:5" s="2" customFormat="1" x14ac:dyDescent="0.25">
      <c r="A55" s="1">
        <v>8</v>
      </c>
      <c r="B55" s="12">
        <f t="shared" si="8"/>
        <v>24026.390213418341</v>
      </c>
      <c r="C55" s="12">
        <f t="shared" si="11"/>
        <v>12909.610041624037</v>
      </c>
      <c r="D55" s="12">
        <f t="shared" si="9"/>
        <v>1737.067339387565</v>
      </c>
      <c r="E55" s="12">
        <f t="shared" si="10"/>
        <v>11172.542702236471</v>
      </c>
    </row>
    <row r="56" spans="1:5" s="2" customFormat="1" x14ac:dyDescent="0.25">
      <c r="A56" s="1">
        <v>9</v>
      </c>
      <c r="B56" s="12">
        <f t="shared" si="8"/>
        <v>12302.482528826498</v>
      </c>
      <c r="C56" s="12">
        <f t="shared" si="11"/>
        <v>12909.610041624037</v>
      </c>
      <c r="D56" s="12">
        <f t="shared" si="9"/>
        <v>1185.7023570321951</v>
      </c>
      <c r="E56" s="12">
        <f t="shared" si="10"/>
        <v>11723.907684591843</v>
      </c>
    </row>
    <row r="57" spans="1:5" s="2" customFormat="1" x14ac:dyDescent="0.25">
      <c r="A57" s="1">
        <v>10</v>
      </c>
      <c r="B57" s="12">
        <f t="shared" si="8"/>
        <v>4.9112713895738125E-11</v>
      </c>
      <c r="C57" s="12">
        <f t="shared" si="11"/>
        <v>12909.610041624037</v>
      </c>
      <c r="D57" s="12">
        <f t="shared" si="9"/>
        <v>607.12751279758766</v>
      </c>
      <c r="E57" s="12">
        <f t="shared" si="10"/>
        <v>12302.482528826449</v>
      </c>
    </row>
    <row r="59" spans="1:5" s="2" customFormat="1" x14ac:dyDescent="0.25">
      <c r="A59" s="10" t="s">
        <v>32</v>
      </c>
      <c r="B59" s="1"/>
      <c r="C59" s="1"/>
      <c r="D59" s="12">
        <f>SUM(D48:D57)</f>
        <v>29096.100416240417</v>
      </c>
      <c r="E59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workbookViewId="0">
      <selection activeCell="C6" sqref="C6"/>
    </sheetView>
  </sheetViews>
  <sheetFormatPr defaultColWidth="24.7109375" defaultRowHeight="15" x14ac:dyDescent="0.25"/>
  <cols>
    <col min="1" max="1" width="17.140625" style="1" customWidth="1"/>
    <col min="2" max="2" width="18.7109375" style="1" customWidth="1"/>
    <col min="3" max="7" width="17.140625" style="1" customWidth="1"/>
    <col min="8" max="8" width="17.140625" style="2" customWidth="1"/>
    <col min="9" max="9" width="17.140625" style="3" customWidth="1"/>
    <col min="10" max="11" width="17.140625" style="2" customWidth="1"/>
    <col min="12" max="16384" width="24.7109375" style="2"/>
  </cols>
  <sheetData>
    <row r="1" spans="1:9" s="10" customFormat="1" x14ac:dyDescent="0.25">
      <c r="A1" s="10" t="s">
        <v>24</v>
      </c>
      <c r="B1" s="10" t="s">
        <v>33</v>
      </c>
      <c r="C1" s="13">
        <v>2.5000000000000001E-2</v>
      </c>
      <c r="I1" s="11"/>
    </row>
    <row r="2" spans="1:9" s="10" customFormat="1" x14ac:dyDescent="0.25">
      <c r="A2" s="10" t="s">
        <v>25</v>
      </c>
      <c r="B2" s="10" t="s">
        <v>34</v>
      </c>
      <c r="C2" s="13">
        <v>0.03</v>
      </c>
      <c r="I2" s="11"/>
    </row>
    <row r="4" spans="1:9" x14ac:dyDescent="0.25">
      <c r="A4" s="1" t="s">
        <v>0</v>
      </c>
      <c r="B4" s="1" t="s">
        <v>1</v>
      </c>
      <c r="C4" s="1" t="s">
        <v>22</v>
      </c>
      <c r="D4" s="1" t="s">
        <v>0</v>
      </c>
      <c r="E4" s="1" t="s">
        <v>23</v>
      </c>
      <c r="H4" s="1" t="s">
        <v>36</v>
      </c>
    </row>
    <row r="5" spans="1:9" s="19" customFormat="1" x14ac:dyDescent="0.25">
      <c r="A5" s="15">
        <v>1</v>
      </c>
      <c r="B5" s="16">
        <v>8.6700000000000006E-3</v>
      </c>
      <c r="C5" s="16">
        <f>B5</f>
        <v>8.6700000000000006E-3</v>
      </c>
      <c r="D5" s="15" t="s">
        <v>2</v>
      </c>
      <c r="E5" s="17">
        <f>C5</f>
        <v>8.6700000000000006E-3</v>
      </c>
      <c r="F5" s="15">
        <f t="shared" ref="F5:F24" si="0">1/(1+C5)^A5</f>
        <v>0.99140452278743296</v>
      </c>
      <c r="G5" s="15">
        <f>F5</f>
        <v>0.99140452278743296</v>
      </c>
      <c r="H5" s="16">
        <v>8.6700000000000006E-3</v>
      </c>
      <c r="I5" s="18"/>
    </row>
    <row r="6" spans="1:9" x14ac:dyDescent="0.25">
      <c r="A6" s="1">
        <v>1</v>
      </c>
      <c r="B6" s="4">
        <f>H6+2%</f>
        <v>2.8680000000000001E-2</v>
      </c>
      <c r="C6" s="4">
        <f>B6</f>
        <v>2.8680000000000001E-2</v>
      </c>
      <c r="D6" s="6" t="s">
        <v>3</v>
      </c>
      <c r="E6" s="7">
        <f>B6</f>
        <v>2.8680000000000001E-2</v>
      </c>
      <c r="F6" s="1">
        <f>1/(1+C6)^A6</f>
        <v>0.9721196095967648</v>
      </c>
      <c r="G6" s="1">
        <f>G5+F6</f>
        <v>1.9635241323841979</v>
      </c>
      <c r="H6" s="4">
        <v>8.6800000000000002E-3</v>
      </c>
    </row>
    <row r="7" spans="1:9" x14ac:dyDescent="0.25">
      <c r="A7" s="1">
        <v>2</v>
      </c>
      <c r="B7" s="4">
        <f t="shared" ref="B7:B24" si="1">H7+2%</f>
        <v>2.9670000000000002E-2</v>
      </c>
      <c r="C7" s="4">
        <f t="shared" ref="C7:C24" si="2">((1+B7)/(1-B7*G6))^(1/A7)-1</f>
        <v>4.5641965681239904E-2</v>
      </c>
      <c r="D7" s="1" t="s">
        <v>4</v>
      </c>
      <c r="E7" s="7">
        <f t="shared" ref="E7:E24" si="3">((1+C7)^A7)/((1+C6)^A6)-1</f>
        <v>6.2883618223088966E-2</v>
      </c>
      <c r="F7" s="1">
        <f t="shared" si="0"/>
        <v>0.91460588245958485</v>
      </c>
      <c r="G7" s="1">
        <f t="shared" ref="G7:G24" si="4">G6+F7</f>
        <v>2.8781300148437827</v>
      </c>
      <c r="H7" s="4">
        <v>9.6699999999999998E-3</v>
      </c>
    </row>
    <row r="8" spans="1:9" x14ac:dyDescent="0.25">
      <c r="A8" s="1">
        <v>3</v>
      </c>
      <c r="B8" s="4">
        <f t="shared" si="1"/>
        <v>3.1230000000000001E-2</v>
      </c>
      <c r="C8" s="4">
        <f t="shared" si="2"/>
        <v>4.2524483724573292E-2</v>
      </c>
      <c r="D8" s="1" t="s">
        <v>5</v>
      </c>
      <c r="E8" s="7">
        <f t="shared" si="3"/>
        <v>3.6317375527485707E-2</v>
      </c>
      <c r="F8" s="1">
        <f t="shared" si="0"/>
        <v>0.88255384311591834</v>
      </c>
      <c r="G8" s="1">
        <f t="shared" si="4"/>
        <v>3.7606838579597008</v>
      </c>
      <c r="H8" s="4">
        <v>1.123E-2</v>
      </c>
    </row>
    <row r="9" spans="1:9" x14ac:dyDescent="0.25">
      <c r="A9" s="1">
        <v>4</v>
      </c>
      <c r="B9" s="4">
        <f t="shared" si="1"/>
        <v>3.3210000000000003E-2</v>
      </c>
      <c r="C9" s="4">
        <f t="shared" si="2"/>
        <v>4.2393693632843732E-2</v>
      </c>
      <c r="D9" s="6" t="s">
        <v>6</v>
      </c>
      <c r="E9" s="7">
        <f t="shared" si="3"/>
        <v>4.2001421799184424E-2</v>
      </c>
      <c r="F9" s="1">
        <f t="shared" si="0"/>
        <v>0.84697949988594634</v>
      </c>
      <c r="G9" s="1">
        <f t="shared" si="4"/>
        <v>4.607663357845647</v>
      </c>
      <c r="H9" s="4">
        <v>1.321E-2</v>
      </c>
    </row>
    <row r="10" spans="1:9" x14ac:dyDescent="0.25">
      <c r="A10" s="1">
        <v>5</v>
      </c>
      <c r="B10" s="4">
        <f t="shared" si="1"/>
        <v>3.4799999999999998E-2</v>
      </c>
      <c r="C10" s="4">
        <f t="shared" si="2"/>
        <v>4.2680574609662125E-2</v>
      </c>
      <c r="D10" s="1" t="s">
        <v>7</v>
      </c>
      <c r="E10" s="7">
        <f t="shared" si="3"/>
        <v>4.3828888269874078E-2</v>
      </c>
      <c r="F10" s="1">
        <f t="shared" si="0"/>
        <v>0.81141603705737464</v>
      </c>
      <c r="G10" s="1">
        <f t="shared" si="4"/>
        <v>5.4190793949030214</v>
      </c>
      <c r="H10" s="4">
        <v>1.4800000000000001E-2</v>
      </c>
    </row>
    <row r="11" spans="1:9" x14ac:dyDescent="0.25">
      <c r="A11" s="1">
        <v>6</v>
      </c>
      <c r="B11" s="4">
        <f t="shared" si="1"/>
        <v>3.6229999999999998E-2</v>
      </c>
      <c r="C11" s="4">
        <f t="shared" si="2"/>
        <v>4.3269937632852917E-2</v>
      </c>
      <c r="D11" s="1" t="s">
        <v>8</v>
      </c>
      <c r="E11" s="7">
        <f t="shared" si="3"/>
        <v>4.6221753474902316E-2</v>
      </c>
      <c r="F11" s="1">
        <f t="shared" si="0"/>
        <v>0.77556792750901227</v>
      </c>
      <c r="G11" s="1">
        <f t="shared" si="4"/>
        <v>6.1946473224120338</v>
      </c>
      <c r="H11" s="4">
        <v>1.6230000000000001E-2</v>
      </c>
    </row>
    <row r="12" spans="1:9" x14ac:dyDescent="0.25">
      <c r="A12" s="1">
        <v>7</v>
      </c>
      <c r="B12" s="4">
        <f t="shared" si="1"/>
        <v>3.7650000000000003E-2</v>
      </c>
      <c r="C12" s="4">
        <f t="shared" si="2"/>
        <v>4.4165340005074993E-2</v>
      </c>
      <c r="D12" s="6" t="s">
        <v>9</v>
      </c>
      <c r="E12" s="7">
        <f t="shared" si="3"/>
        <v>4.9553915691453509E-2</v>
      </c>
      <c r="F12" s="1">
        <f t="shared" si="0"/>
        <v>0.7389500586047193</v>
      </c>
      <c r="G12" s="1">
        <f t="shared" si="4"/>
        <v>6.933597381016753</v>
      </c>
      <c r="H12" s="4">
        <v>1.7649999999999999E-2</v>
      </c>
    </row>
    <row r="13" spans="1:9" x14ac:dyDescent="0.25">
      <c r="A13" s="1">
        <v>8</v>
      </c>
      <c r="B13" s="4">
        <f t="shared" si="1"/>
        <v>3.85E-2</v>
      </c>
      <c r="C13" s="4">
        <f t="shared" si="2"/>
        <v>4.4500450004597791E-2</v>
      </c>
      <c r="D13" s="1" t="s">
        <v>10</v>
      </c>
      <c r="E13" s="7">
        <f t="shared" si="3"/>
        <v>4.6849233300872317E-2</v>
      </c>
      <c r="F13" s="1">
        <f t="shared" si="0"/>
        <v>0.70588011635132908</v>
      </c>
      <c r="G13" s="1">
        <f t="shared" si="4"/>
        <v>7.6394774973680821</v>
      </c>
      <c r="H13" s="4">
        <v>1.8499999999999999E-2</v>
      </c>
    </row>
    <row r="14" spans="1:9" x14ac:dyDescent="0.25">
      <c r="A14" s="1">
        <v>9</v>
      </c>
      <c r="B14" s="4">
        <f t="shared" si="1"/>
        <v>3.9349999999999996E-2</v>
      </c>
      <c r="C14" s="4">
        <f t="shared" si="2"/>
        <v>4.4999444911577369E-2</v>
      </c>
      <c r="D14" s="1" t="s">
        <v>11</v>
      </c>
      <c r="E14" s="7">
        <f t="shared" si="3"/>
        <v>4.8999995692993847E-2</v>
      </c>
      <c r="F14" s="1">
        <f t="shared" si="0"/>
        <v>0.67290764466115005</v>
      </c>
      <c r="G14" s="1">
        <f t="shared" si="4"/>
        <v>8.3123851420292318</v>
      </c>
      <c r="H14" s="4">
        <v>1.9349999999999999E-2</v>
      </c>
    </row>
    <row r="15" spans="1:9" x14ac:dyDescent="0.25">
      <c r="A15" s="1">
        <v>10</v>
      </c>
      <c r="B15" s="4">
        <f t="shared" si="1"/>
        <v>3.9800000000000002E-2</v>
      </c>
      <c r="C15" s="4">
        <f t="shared" si="2"/>
        <v>4.5060721476157806E-2</v>
      </c>
      <c r="D15" s="6" t="s">
        <v>12</v>
      </c>
      <c r="E15" s="7">
        <f t="shared" si="3"/>
        <v>4.5612372273453383E-2</v>
      </c>
      <c r="F15" s="1">
        <f t="shared" si="0"/>
        <v>0.64355363661015297</v>
      </c>
      <c r="G15" s="1">
        <f t="shared" si="4"/>
        <v>8.9559387786393856</v>
      </c>
      <c r="H15" s="4">
        <v>1.9800000000000002E-2</v>
      </c>
    </row>
    <row r="16" spans="1:9" x14ac:dyDescent="0.25">
      <c r="A16" s="1">
        <v>11</v>
      </c>
      <c r="B16" s="4">
        <f t="shared" si="1"/>
        <v>0.04</v>
      </c>
      <c r="C16" s="4">
        <f t="shared" si="2"/>
        <v>4.4864352100779881E-2</v>
      </c>
      <c r="D16" s="1" t="s">
        <v>13</v>
      </c>
      <c r="E16" s="7">
        <f t="shared" si="3"/>
        <v>4.2902686608233598E-2</v>
      </c>
      <c r="F16" s="1">
        <f t="shared" si="0"/>
        <v>0.61707927774463955</v>
      </c>
      <c r="G16" s="1">
        <f t="shared" si="4"/>
        <v>9.5730180563840257</v>
      </c>
      <c r="H16" s="4">
        <v>0.02</v>
      </c>
    </row>
    <row r="17" spans="1:9" x14ac:dyDescent="0.25">
      <c r="A17" s="1">
        <v>12</v>
      </c>
      <c r="B17" s="4">
        <f t="shared" si="1"/>
        <v>4.0400000000000005E-2</v>
      </c>
      <c r="C17" s="4">
        <f t="shared" si="2"/>
        <v>4.5033537238728494E-2</v>
      </c>
      <c r="D17" s="1" t="s">
        <v>14</v>
      </c>
      <c r="E17" s="7">
        <f t="shared" si="3"/>
        <v>4.6896382774082923E-2</v>
      </c>
      <c r="F17" s="1">
        <f t="shared" si="0"/>
        <v>0.58943682287782195</v>
      </c>
      <c r="G17" s="1">
        <f t="shared" si="4"/>
        <v>10.162454879261848</v>
      </c>
      <c r="H17" s="4">
        <v>2.0400000000000001E-2</v>
      </c>
    </row>
    <row r="18" spans="1:9" x14ac:dyDescent="0.25">
      <c r="A18" s="1">
        <v>13</v>
      </c>
      <c r="B18" s="4">
        <f t="shared" si="1"/>
        <v>4.1000000000000002E-2</v>
      </c>
      <c r="C18" s="4">
        <f t="shared" si="2"/>
        <v>4.5558699049146334E-2</v>
      </c>
      <c r="D18" s="6" t="s">
        <v>15</v>
      </c>
      <c r="E18" s="7">
        <f t="shared" si="3"/>
        <v>5.1881263741471839E-2</v>
      </c>
      <c r="F18" s="1">
        <f t="shared" si="0"/>
        <v>0.56036440917412522</v>
      </c>
      <c r="G18" s="1">
        <f t="shared" si="4"/>
        <v>10.722819288435973</v>
      </c>
      <c r="H18" s="4">
        <v>2.1000000000000001E-2</v>
      </c>
    </row>
    <row r="19" spans="1:9" x14ac:dyDescent="0.25">
      <c r="A19" s="1">
        <v>14</v>
      </c>
      <c r="B19" s="4">
        <f t="shared" si="1"/>
        <v>4.1930000000000002E-2</v>
      </c>
      <c r="C19" s="4">
        <f t="shared" si="2"/>
        <v>4.6640634312697271E-2</v>
      </c>
      <c r="D19" s="1" t="s">
        <v>16</v>
      </c>
      <c r="E19" s="7">
        <f t="shared" si="3"/>
        <v>6.0808097191563437E-2</v>
      </c>
      <c r="F19" s="1">
        <f t="shared" si="0"/>
        <v>0.52824295992617509</v>
      </c>
      <c r="G19" s="1">
        <f t="shared" si="4"/>
        <v>11.251062248362148</v>
      </c>
      <c r="H19" s="4">
        <v>2.1930000000000002E-2</v>
      </c>
    </row>
    <row r="20" spans="1:9" x14ac:dyDescent="0.25">
      <c r="A20" s="1">
        <v>15</v>
      </c>
      <c r="B20" s="4">
        <f t="shared" si="1"/>
        <v>4.1950000000000001E-2</v>
      </c>
      <c r="C20" s="4">
        <f t="shared" si="2"/>
        <v>4.6356990551315258E-2</v>
      </c>
      <c r="D20" s="1" t="s">
        <v>17</v>
      </c>
      <c r="E20" s="7">
        <f t="shared" si="3"/>
        <v>4.2394039622554169E-2</v>
      </c>
      <c r="F20" s="1">
        <f t="shared" si="0"/>
        <v>0.50675938258189712</v>
      </c>
      <c r="G20" s="1">
        <f t="shared" si="4"/>
        <v>11.757821630944045</v>
      </c>
      <c r="H20" s="4">
        <v>2.1950000000000001E-2</v>
      </c>
    </row>
    <row r="21" spans="1:9" x14ac:dyDescent="0.25">
      <c r="A21" s="1">
        <v>16</v>
      </c>
      <c r="B21" s="4">
        <f t="shared" si="1"/>
        <v>4.2009999999999999E-2</v>
      </c>
      <c r="C21" s="4">
        <f t="shared" si="2"/>
        <v>4.6175857665345932E-2</v>
      </c>
      <c r="D21" s="6" t="s">
        <v>18</v>
      </c>
      <c r="E21" s="7">
        <f t="shared" si="3"/>
        <v>4.3462624006577633E-2</v>
      </c>
      <c r="F21" s="1">
        <f t="shared" si="0"/>
        <v>0.48565168595698804</v>
      </c>
      <c r="G21" s="1">
        <f t="shared" si="4"/>
        <v>12.243473316901033</v>
      </c>
      <c r="H21" s="4">
        <v>2.2009999999999998E-2</v>
      </c>
    </row>
    <row r="22" spans="1:9" x14ac:dyDescent="0.25">
      <c r="A22" s="1">
        <v>17</v>
      </c>
      <c r="B22" s="4">
        <f t="shared" si="1"/>
        <v>4.2020000000000002E-2</v>
      </c>
      <c r="C22" s="4">
        <f t="shared" si="2"/>
        <v>4.5946450136701955E-2</v>
      </c>
      <c r="D22" s="1" t="s">
        <v>19</v>
      </c>
      <c r="E22" s="7">
        <f t="shared" si="3"/>
        <v>4.2282763654992284E-2</v>
      </c>
      <c r="F22" s="1">
        <f t="shared" si="0"/>
        <v>0.46595003092437626</v>
      </c>
      <c r="G22" s="1">
        <f t="shared" si="4"/>
        <v>12.70942334782541</v>
      </c>
      <c r="H22" s="4">
        <v>2.2020000000000001E-2</v>
      </c>
    </row>
    <row r="23" spans="1:9" x14ac:dyDescent="0.25">
      <c r="A23" s="1">
        <v>18</v>
      </c>
      <c r="B23" s="4">
        <f t="shared" si="1"/>
        <v>4.2029999999999998E-2</v>
      </c>
      <c r="C23" s="4">
        <f t="shared" si="2"/>
        <v>4.5744332679224176E-2</v>
      </c>
      <c r="D23" s="1" t="s">
        <v>20</v>
      </c>
      <c r="E23" s="7">
        <f t="shared" si="3"/>
        <v>4.2314305459605794E-2</v>
      </c>
      <c r="F23" s="1">
        <f t="shared" si="0"/>
        <v>0.44703409373136904</v>
      </c>
      <c r="G23" s="1">
        <f t="shared" si="4"/>
        <v>13.15645744155678</v>
      </c>
      <c r="H23" s="4">
        <v>2.2030000000000001E-2</v>
      </c>
    </row>
    <row r="24" spans="1:9" x14ac:dyDescent="0.25">
      <c r="A24" s="1">
        <v>19</v>
      </c>
      <c r="B24" s="4">
        <f t="shared" si="1"/>
        <v>4.2040000000000001E-2</v>
      </c>
      <c r="C24" s="4">
        <f t="shared" si="2"/>
        <v>4.5565237724016994E-2</v>
      </c>
      <c r="D24" s="6" t="s">
        <v>21</v>
      </c>
      <c r="E24" s="7">
        <f t="shared" si="3"/>
        <v>4.2346768344729391E-2</v>
      </c>
      <c r="F24" s="1">
        <f t="shared" si="0"/>
        <v>0.42887272000782378</v>
      </c>
      <c r="G24" s="1">
        <f t="shared" si="4"/>
        <v>13.585330161564604</v>
      </c>
      <c r="H24" s="4">
        <v>2.2040000000000001E-2</v>
      </c>
    </row>
    <row r="25" spans="1:9" x14ac:dyDescent="0.25">
      <c r="B25" s="9"/>
    </row>
    <row r="27" spans="1:9" s="10" customFormat="1" x14ac:dyDescent="0.25">
      <c r="A27" s="10" t="s">
        <v>26</v>
      </c>
      <c r="I27" s="11"/>
    </row>
    <row r="28" spans="1:9" x14ac:dyDescent="0.25">
      <c r="B28" s="1" t="s">
        <v>27</v>
      </c>
      <c r="C28" s="1" t="s">
        <v>28</v>
      </c>
      <c r="D28" s="1" t="s">
        <v>29</v>
      </c>
      <c r="E28" s="1" t="s">
        <v>30</v>
      </c>
      <c r="F28" s="1" t="s">
        <v>35</v>
      </c>
    </row>
    <row r="29" spans="1:9" x14ac:dyDescent="0.25">
      <c r="A29" s="1">
        <v>0</v>
      </c>
      <c r="B29" s="1">
        <v>100000</v>
      </c>
      <c r="C29" s="2"/>
    </row>
    <row r="30" spans="1:9" x14ac:dyDescent="0.25">
      <c r="A30" s="1">
        <v>1</v>
      </c>
      <c r="B30" s="12">
        <f>B29-E30</f>
        <v>91423.331748416924</v>
      </c>
      <c r="C30" s="12">
        <f>(1/(1-(1+E5+$C$1)^(-10+A29))*B29*(E5+$C$1))</f>
        <v>11943.668251583071</v>
      </c>
      <c r="D30" s="12">
        <f>(E5+$C$1)*B29</f>
        <v>3367.0000000000005</v>
      </c>
      <c r="E30" s="12">
        <f>C30-D30</f>
        <v>8576.6682515830707</v>
      </c>
      <c r="F30" s="1">
        <f>D30/(1+C5)^A5</f>
        <v>3338.0590282252874</v>
      </c>
    </row>
    <row r="31" spans="1:9" x14ac:dyDescent="0.25">
      <c r="A31" s="1">
        <v>2</v>
      </c>
      <c r="B31" s="12">
        <f t="shared" ref="B31:B39" si="5">B30-E31</f>
        <v>83256.964343296873</v>
      </c>
      <c r="C31" s="12">
        <f t="shared" ref="C31:C39" si="6">(1/(1-(1+E6+$C$1)^(-10+A30))*B30*(E6+$C$1))</f>
        <v>13073.971853375077</v>
      </c>
      <c r="D31" s="12">
        <f t="shared" ref="D31:D39" si="7">(E6+$C$1)*B30</f>
        <v>4907.6044482550205</v>
      </c>
      <c r="E31" s="12">
        <f t="shared" ref="E31:E39" si="8">C31-D31</f>
        <v>8166.367405120056</v>
      </c>
      <c r="F31" s="1">
        <f t="shared" ref="F31:F39" si="9">D31/(1+C6)^A6</f>
        <v>4770.7785202930163</v>
      </c>
    </row>
    <row r="32" spans="1:9" x14ac:dyDescent="0.25">
      <c r="A32" s="1">
        <v>3</v>
      </c>
      <c r="B32" s="12">
        <f t="shared" si="5"/>
        <v>75649.603678156898</v>
      </c>
      <c r="C32" s="12">
        <f t="shared" si="6"/>
        <v>14924.283933899602</v>
      </c>
      <c r="D32" s="12">
        <f t="shared" si="7"/>
        <v>7316.9232687596332</v>
      </c>
      <c r="E32" s="12">
        <f t="shared" si="8"/>
        <v>7607.3606651399687</v>
      </c>
      <c r="F32" s="1">
        <f t="shared" si="9"/>
        <v>6692.1010631129748</v>
      </c>
    </row>
    <row r="33" spans="1:9" x14ac:dyDescent="0.25">
      <c r="A33" s="1">
        <v>4</v>
      </c>
      <c r="B33" s="12">
        <f t="shared" si="5"/>
        <v>66673.224960178035</v>
      </c>
      <c r="C33" s="12">
        <f t="shared" si="6"/>
        <v>13615.01387521787</v>
      </c>
      <c r="D33" s="12">
        <f t="shared" si="7"/>
        <v>4638.6351572390104</v>
      </c>
      <c r="E33" s="12">
        <f t="shared" si="8"/>
        <v>8976.3787179788596</v>
      </c>
      <c r="F33" s="1">
        <f t="shared" si="9"/>
        <v>4093.8452848339007</v>
      </c>
      <c r="G33" s="2"/>
      <c r="I33" s="2"/>
    </row>
    <row r="34" spans="1:9" x14ac:dyDescent="0.25">
      <c r="A34" s="1">
        <v>5</v>
      </c>
      <c r="B34" s="12">
        <f t="shared" si="5"/>
        <v>57281.888028587302</v>
      </c>
      <c r="C34" s="12">
        <f t="shared" si="6"/>
        <v>13858.537799859536</v>
      </c>
      <c r="D34" s="12">
        <f t="shared" si="7"/>
        <v>4467.2008682687992</v>
      </c>
      <c r="E34" s="12">
        <f t="shared" si="8"/>
        <v>9391.3369315907366</v>
      </c>
      <c r="F34" s="1">
        <f t="shared" si="9"/>
        <v>3783.6275572963727</v>
      </c>
      <c r="G34" s="2"/>
      <c r="I34" s="2"/>
    </row>
    <row r="35" spans="1:9" x14ac:dyDescent="0.25">
      <c r="A35" s="1">
        <v>6</v>
      </c>
      <c r="B35" s="12">
        <f t="shared" si="5"/>
        <v>47297.796228769017</v>
      </c>
      <c r="C35" s="12">
        <f t="shared" si="6"/>
        <v>13926.740470825354</v>
      </c>
      <c r="D35" s="12">
        <f t="shared" si="7"/>
        <v>3942.6486710070726</v>
      </c>
      <c r="E35" s="12">
        <f t="shared" si="8"/>
        <v>9984.0917998182813</v>
      </c>
      <c r="F35" s="1">
        <f t="shared" si="9"/>
        <v>3199.1283601380837</v>
      </c>
      <c r="G35" s="2"/>
      <c r="I35" s="2"/>
    </row>
    <row r="36" spans="1:9" x14ac:dyDescent="0.25">
      <c r="A36" s="1">
        <v>7</v>
      </c>
      <c r="B36" s="12">
        <f t="shared" si="5"/>
        <v>36664.255720849193</v>
      </c>
      <c r="C36" s="12">
        <f t="shared" si="6"/>
        <v>14002.172490831377</v>
      </c>
      <c r="D36" s="12">
        <f t="shared" si="7"/>
        <v>3368.6319829115509</v>
      </c>
      <c r="E36" s="12">
        <f t="shared" si="8"/>
        <v>10633.540507919826</v>
      </c>
      <c r="F36" s="1">
        <f t="shared" si="9"/>
        <v>2612.6029255272861</v>
      </c>
      <c r="G36" s="2"/>
      <c r="I36" s="2"/>
    </row>
    <row r="37" spans="1:9" x14ac:dyDescent="0.25">
      <c r="A37" s="1">
        <v>8</v>
      </c>
      <c r="B37" s="12">
        <f t="shared" si="5"/>
        <v>25310.351266705529</v>
      </c>
      <c r="C37" s="12">
        <f t="shared" si="6"/>
        <v>14087.368284045746</v>
      </c>
      <c r="D37" s="12">
        <f t="shared" si="7"/>
        <v>2733.4638299020826</v>
      </c>
      <c r="E37" s="12">
        <f t="shared" si="8"/>
        <v>11353.904454143663</v>
      </c>
      <c r="F37" s="1">
        <f t="shared" si="9"/>
        <v>2019.8932573000245</v>
      </c>
      <c r="G37" s="2"/>
      <c r="I37" s="2"/>
    </row>
    <row r="38" spans="1:9" x14ac:dyDescent="0.25">
      <c r="A38" s="1">
        <v>9</v>
      </c>
      <c r="B38" s="12">
        <f t="shared" si="5"/>
        <v>13094.041865475079</v>
      </c>
      <c r="C38" s="12">
        <f t="shared" si="6"/>
        <v>14034.838734319004</v>
      </c>
      <c r="D38" s="12">
        <f t="shared" si="7"/>
        <v>1818.5293330885547</v>
      </c>
      <c r="E38" s="12">
        <f t="shared" si="8"/>
        <v>12216.30940123045</v>
      </c>
      <c r="F38" s="1">
        <f t="shared" si="9"/>
        <v>1283.6636972288538</v>
      </c>
      <c r="G38" s="2"/>
      <c r="I38" s="2"/>
    </row>
    <row r="39" spans="1:9" x14ac:dyDescent="0.25">
      <c r="A39" s="1">
        <v>10</v>
      </c>
      <c r="B39" s="12">
        <f t="shared" si="5"/>
        <v>-1.8189894035458565E-11</v>
      </c>
      <c r="C39" s="12">
        <f t="shared" si="6"/>
        <v>14063.000907124135</v>
      </c>
      <c r="D39" s="12">
        <f t="shared" si="7"/>
        <v>968.95904164903686</v>
      </c>
      <c r="E39" s="12">
        <f t="shared" si="8"/>
        <v>13094.041865475097</v>
      </c>
      <c r="F39" s="1">
        <f t="shared" si="9"/>
        <v>652.01994648917866</v>
      </c>
      <c r="G39" s="2"/>
      <c r="I39" s="2"/>
    </row>
    <row r="41" spans="1:9" x14ac:dyDescent="0.25">
      <c r="A41" s="10" t="s">
        <v>32</v>
      </c>
      <c r="C41" s="12">
        <f>SUM(C30:C39)</f>
        <v>137529.59660108079</v>
      </c>
      <c r="D41" s="12">
        <f>SUM(D30:D39)</f>
        <v>37529.596601080761</v>
      </c>
      <c r="F41" s="1">
        <f>SUM(F30:F39)</f>
        <v>32445.719640444975</v>
      </c>
      <c r="G41" s="2"/>
      <c r="I41" s="2"/>
    </row>
    <row r="44" spans="1:9" ht="16.5" customHeight="1" x14ac:dyDescent="0.25">
      <c r="A44" s="10" t="s">
        <v>31</v>
      </c>
      <c r="F44" s="2"/>
      <c r="G44" s="2"/>
      <c r="I44" s="2"/>
    </row>
    <row r="46" spans="1:9" x14ac:dyDescent="0.25">
      <c r="B46" s="1" t="s">
        <v>27</v>
      </c>
      <c r="C46" s="1" t="s">
        <v>28</v>
      </c>
      <c r="D46" s="1" t="s">
        <v>29</v>
      </c>
      <c r="E46" s="1" t="s">
        <v>30</v>
      </c>
      <c r="F46" s="1" t="s">
        <v>35</v>
      </c>
      <c r="G46" s="2"/>
      <c r="I46" s="2"/>
    </row>
    <row r="47" spans="1:9" x14ac:dyDescent="0.25">
      <c r="A47" s="1">
        <v>0</v>
      </c>
      <c r="B47" s="1">
        <v>100000</v>
      </c>
      <c r="C47" s="2"/>
      <c r="F47" s="2"/>
      <c r="G47" s="2"/>
      <c r="I47" s="2"/>
    </row>
    <row r="48" spans="1:9" x14ac:dyDescent="0.25">
      <c r="A48" s="1">
        <v>1</v>
      </c>
      <c r="B48" s="12">
        <v>92293.746048870322</v>
      </c>
      <c r="C48" s="12">
        <v>13373.253951129676</v>
      </c>
      <c r="D48" s="12">
        <v>5667.0000000000009</v>
      </c>
      <c r="E48" s="12">
        <v>7706.2539511296754</v>
      </c>
      <c r="F48" s="2">
        <v>5638.8059701492548</v>
      </c>
      <c r="G48" s="2"/>
      <c r="I48" s="2"/>
    </row>
    <row r="49" spans="1:9" x14ac:dyDescent="0.25">
      <c r="A49" s="1">
        <v>2</v>
      </c>
      <c r="B49" s="12">
        <v>84150.77868633013</v>
      </c>
      <c r="C49" s="12">
        <v>13373.253951129676</v>
      </c>
      <c r="D49" s="12">
        <v>5230.2865885894817</v>
      </c>
      <c r="E49" s="12">
        <v>8142.9673625401947</v>
      </c>
      <c r="F49" s="2">
        <v>5120.1253408540615</v>
      </c>
      <c r="G49" s="2"/>
      <c r="I49" s="2"/>
    </row>
    <row r="50" spans="1:9" x14ac:dyDescent="0.25">
      <c r="A50" s="1">
        <v>3</v>
      </c>
      <c r="B50" s="12">
        <v>75546.349363354777</v>
      </c>
      <c r="C50" s="12">
        <v>13373.253951129676</v>
      </c>
      <c r="D50" s="12">
        <v>4768.8246281543288</v>
      </c>
      <c r="E50" s="12">
        <v>8604.4293229753475</v>
      </c>
      <c r="F50" s="2">
        <v>4591.3829898894455</v>
      </c>
      <c r="G50" s="2"/>
      <c r="I50" s="2"/>
    </row>
    <row r="51" spans="1:9" x14ac:dyDescent="0.25">
      <c r="A51" s="1">
        <v>4</v>
      </c>
      <c r="B51" s="12">
        <v>66454.307030646421</v>
      </c>
      <c r="C51" s="12">
        <v>13373.253951129676</v>
      </c>
      <c r="D51" s="12">
        <v>4281.2116184213155</v>
      </c>
      <c r="E51" s="12">
        <v>9092.0423327083608</v>
      </c>
      <c r="F51" s="2">
        <v>4037.5370145319635</v>
      </c>
      <c r="G51" s="2"/>
      <c r="I51" s="2"/>
    </row>
    <row r="52" spans="1:9" x14ac:dyDescent="0.25">
      <c r="A52" s="1">
        <v>5</v>
      </c>
      <c r="B52" s="12">
        <v>56847.018658943474</v>
      </c>
      <c r="C52" s="12">
        <v>13373.253951129676</v>
      </c>
      <c r="D52" s="12">
        <v>3765.9655794267333</v>
      </c>
      <c r="E52" s="12">
        <v>9607.2883717029436</v>
      </c>
      <c r="F52" s="2">
        <v>3464.6391422197121</v>
      </c>
      <c r="G52" s="2"/>
      <c r="I52" s="2"/>
    </row>
    <row r="53" spans="1:9" x14ac:dyDescent="0.25">
      <c r="A53" s="1">
        <v>6</v>
      </c>
      <c r="B53" s="12">
        <v>46695.28525521612</v>
      </c>
      <c r="C53" s="12">
        <v>13373.253951129676</v>
      </c>
      <c r="D53" s="12">
        <v>3221.5205474023269</v>
      </c>
      <c r="E53" s="12">
        <v>10151.73340372735</v>
      </c>
      <c r="F53" s="2">
        <v>2879.0789584334793</v>
      </c>
      <c r="G53" s="2"/>
      <c r="I53" s="2"/>
    </row>
    <row r="54" spans="1:9" x14ac:dyDescent="0.25">
      <c r="A54" s="1">
        <v>7</v>
      </c>
      <c r="B54" s="12">
        <v>35968.253119499539</v>
      </c>
      <c r="C54" s="12">
        <v>13373.253951129676</v>
      </c>
      <c r="D54" s="12">
        <v>2646.2218154130978</v>
      </c>
      <c r="E54" s="12">
        <v>10727.032135716578</v>
      </c>
      <c r="F54" s="2">
        <v>2287.517746822477</v>
      </c>
      <c r="G54" s="2"/>
      <c r="I54" s="2"/>
    </row>
    <row r="55" spans="1:9" x14ac:dyDescent="0.25">
      <c r="A55" s="1">
        <v>8</v>
      </c>
      <c r="B55" s="12">
        <v>24633.320072651903</v>
      </c>
      <c r="C55" s="12">
        <v>13373.253951129676</v>
      </c>
      <c r="D55" s="12">
        <v>2038.320904282039</v>
      </c>
      <c r="E55" s="12">
        <v>11334.933046847636</v>
      </c>
      <c r="F55" s="2">
        <v>1696.8184252197823</v>
      </c>
      <c r="G55" s="2"/>
      <c r="I55" s="2"/>
    </row>
    <row r="56" spans="1:9" x14ac:dyDescent="0.25">
      <c r="A56" s="1">
        <v>9</v>
      </c>
      <c r="B56" s="12">
        <v>12656.03637003941</v>
      </c>
      <c r="C56" s="12">
        <v>13373.253951129676</v>
      </c>
      <c r="D56" s="12">
        <v>1395.9702485171833</v>
      </c>
      <c r="E56" s="12">
        <v>11977.283702612493</v>
      </c>
      <c r="F56" s="2">
        <v>1113.9725430002998</v>
      </c>
      <c r="G56" s="2"/>
      <c r="I56" s="2"/>
    </row>
    <row r="57" spans="1:9" x14ac:dyDescent="0.25">
      <c r="A57" s="1">
        <v>10</v>
      </c>
      <c r="B57" s="12">
        <v>-1.3278622645884752E-10</v>
      </c>
      <c r="C57" s="12">
        <v>13373.253951129676</v>
      </c>
      <c r="D57" s="12">
        <v>717.21758109013342</v>
      </c>
      <c r="E57" s="12">
        <v>12656.036370039543</v>
      </c>
      <c r="F57" s="2">
        <v>546.02535279952951</v>
      </c>
      <c r="G57" s="2"/>
      <c r="I57" s="2"/>
    </row>
    <row r="59" spans="1:9" x14ac:dyDescent="0.25">
      <c r="A59" s="10" t="s">
        <v>32</v>
      </c>
      <c r="C59" s="12">
        <v>133732.53951129675</v>
      </c>
      <c r="D59" s="12">
        <v>33732.539511296636</v>
      </c>
      <c r="F59" s="2">
        <v>31375.903483920003</v>
      </c>
      <c r="G59" s="2"/>
      <c r="I59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 ipotesi</vt:lpstr>
      <vt:lpstr>II ipotesi</vt:lpstr>
      <vt:lpstr>III ipotesi_shift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Devincentiis</dc:creator>
  <cp:lastModifiedBy>Devincentiis</cp:lastModifiedBy>
  <dcterms:created xsi:type="dcterms:W3CDTF">2012-06-19T13:00:32Z</dcterms:created>
  <dcterms:modified xsi:type="dcterms:W3CDTF">2012-07-12T14:29:37Z</dcterms:modified>
</cp:coreProperties>
</file>